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166925"/>
  <mc:AlternateContent xmlns:mc="http://schemas.openxmlformats.org/markup-compatibility/2006">
    <mc:Choice Requires="x15">
      <x15ac:absPath xmlns:x15ac="http://schemas.microsoft.com/office/spreadsheetml/2010/11/ac" url="/Users/Julio/Desktop/PARA PUBLICAR PRONTO/"/>
    </mc:Choice>
  </mc:AlternateContent>
  <xr:revisionPtr revIDLastSave="0" documentId="13_ncr:1_{9DAC6A82-1919-2F46-ADF9-AF09134AC52B}" xr6:coauthVersionLast="47" xr6:coauthVersionMax="47" xr10:uidLastSave="{00000000-0000-0000-0000-000000000000}"/>
  <bookViews>
    <workbookView xWindow="-7180" yWindow="-22540" windowWidth="35120" windowHeight="17340" xr2:uid="{00000000-000D-0000-FFFF-FFFF00000000}"/>
  </bookViews>
  <sheets>
    <sheet name="NOM-027" sheetId="1" r:id="rId1"/>
    <sheet name="grafico " sheetId="2" r:id="rId2"/>
  </sheets>
  <definedNames>
    <definedName name="_xlnm.Print_Area" localSheetId="0">'NOM-027'!$A$1:$J$232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11" i="1" l="1"/>
  <c r="G208" i="1"/>
  <c r="J208" i="1" s="1"/>
  <c r="G205" i="1"/>
  <c r="J205" i="1" s="1"/>
  <c r="J201" i="1"/>
  <c r="G198" i="1"/>
  <c r="J198" i="1" s="1"/>
  <c r="J196" i="1" s="1"/>
  <c r="D223" i="1" s="1"/>
  <c r="G194" i="1"/>
  <c r="J194" i="1" s="1"/>
  <c r="J191" i="1"/>
  <c r="J188" i="1"/>
  <c r="J185" i="1"/>
  <c r="J182" i="1"/>
  <c r="G179" i="1"/>
  <c r="J179" i="1" s="1"/>
  <c r="G175" i="1"/>
  <c r="J175" i="1" s="1"/>
  <c r="J173" i="1" s="1"/>
  <c r="D221" i="1" s="1"/>
  <c r="G171" i="1"/>
  <c r="J171" i="1" s="1"/>
  <c r="J169" i="1" s="1"/>
  <c r="D220" i="1" s="1"/>
  <c r="J167" i="1"/>
  <c r="J164" i="1"/>
  <c r="G161" i="1"/>
  <c r="J161" i="1" s="1"/>
  <c r="J158" i="1"/>
  <c r="G155" i="1"/>
  <c r="J155" i="1" s="1"/>
  <c r="G152" i="1"/>
  <c r="J152" i="1" s="1"/>
  <c r="G139" i="1"/>
  <c r="J139" i="1" s="1"/>
  <c r="G131" i="1"/>
  <c r="J131" i="1" s="1"/>
  <c r="J121" i="1"/>
  <c r="J118" i="1"/>
  <c r="G114" i="1"/>
  <c r="J114" i="1" s="1"/>
  <c r="G104" i="1"/>
  <c r="J104" i="1" s="1"/>
  <c r="G86" i="1"/>
  <c r="J86" i="1" s="1"/>
  <c r="G78" i="1"/>
  <c r="J78" i="1" s="1"/>
  <c r="G72" i="1"/>
  <c r="J72" i="1" s="1"/>
  <c r="G58" i="1"/>
  <c r="J58" i="1" s="1"/>
  <c r="G50" i="1"/>
  <c r="J50" i="1" s="1"/>
  <c r="G46" i="1"/>
  <c r="J46" i="1" s="1"/>
  <c r="G40" i="1"/>
  <c r="J40" i="1" s="1"/>
  <c r="G28" i="1"/>
  <c r="J28" i="1" s="1"/>
  <c r="G24" i="1"/>
  <c r="J24" i="1" s="1"/>
  <c r="G7" i="1"/>
  <c r="J7" i="1" s="1"/>
  <c r="G211" i="1"/>
  <c r="I211" i="1"/>
  <c r="H211" i="1"/>
  <c r="I208" i="1"/>
  <c r="H208" i="1"/>
  <c r="I205" i="1"/>
  <c r="H205" i="1"/>
  <c r="G201" i="1"/>
  <c r="I201" i="1"/>
  <c r="H201" i="1"/>
  <c r="I198" i="1"/>
  <c r="H198" i="1"/>
  <c r="I194" i="1"/>
  <c r="H194" i="1"/>
  <c r="G191" i="1"/>
  <c r="I191" i="1"/>
  <c r="H191" i="1"/>
  <c r="G188" i="1"/>
  <c r="I188" i="1"/>
  <c r="H188" i="1"/>
  <c r="G185" i="1"/>
  <c r="I185" i="1"/>
  <c r="H185" i="1"/>
  <c r="G182" i="1"/>
  <c r="I182" i="1"/>
  <c r="H182" i="1"/>
  <c r="I179" i="1"/>
  <c r="H179" i="1"/>
  <c r="I175" i="1"/>
  <c r="H175" i="1"/>
  <c r="I171" i="1"/>
  <c r="H171" i="1"/>
  <c r="G167" i="1"/>
  <c r="I167" i="1"/>
  <c r="H167" i="1"/>
  <c r="G164" i="1"/>
  <c r="I164" i="1"/>
  <c r="H164" i="1"/>
  <c r="I161" i="1"/>
  <c r="H161" i="1"/>
  <c r="G158" i="1"/>
  <c r="I158" i="1"/>
  <c r="H158" i="1"/>
  <c r="I155" i="1"/>
  <c r="H155" i="1"/>
  <c r="I152" i="1"/>
  <c r="H152" i="1"/>
  <c r="I139" i="1"/>
  <c r="H139" i="1"/>
  <c r="I131" i="1"/>
  <c r="H131" i="1"/>
  <c r="G121" i="1"/>
  <c r="I121" i="1"/>
  <c r="H121" i="1"/>
  <c r="G118" i="1"/>
  <c r="I118" i="1"/>
  <c r="H118" i="1"/>
  <c r="I114" i="1"/>
  <c r="H114" i="1"/>
  <c r="H104" i="1"/>
  <c r="I104" i="1"/>
  <c r="I86" i="1"/>
  <c r="H86" i="1"/>
  <c r="I78" i="1"/>
  <c r="H78" i="1"/>
  <c r="I72" i="1"/>
  <c r="H72" i="1"/>
  <c r="I58" i="1"/>
  <c r="H58" i="1"/>
  <c r="I50" i="1"/>
  <c r="H50" i="1"/>
  <c r="I46" i="1"/>
  <c r="H46" i="1"/>
  <c r="I40" i="1"/>
  <c r="H40" i="1"/>
  <c r="I28" i="1"/>
  <c r="H28" i="1"/>
  <c r="I24" i="1"/>
  <c r="H24" i="1"/>
  <c r="I7" i="1"/>
  <c r="H7" i="1"/>
  <c r="J203" i="1" l="1"/>
  <c r="D224" i="1" s="1"/>
  <c r="J177" i="1"/>
  <c r="D222" i="1" s="1"/>
  <c r="J141" i="1"/>
  <c r="D219" i="1" s="1"/>
  <c r="J48" i="1"/>
  <c r="D218" i="1" s="1"/>
  <c r="J26" i="1"/>
  <c r="D217" i="1" s="1"/>
  <c r="J5" i="1"/>
  <c r="D216" i="1" s="1"/>
  <c r="D225" i="1" l="1"/>
</calcChain>
</file>

<file path=xl/sharedStrings.xml><?xml version="1.0" encoding="utf-8"?>
<sst xmlns="http://schemas.openxmlformats.org/spreadsheetml/2006/main" count="476" uniqueCount="226">
  <si>
    <t>NOM-027-STPS-2008 Actividades de soldadura y corte Condiciones de seguridad e higiene</t>
  </si>
  <si>
    <t>Indicador</t>
  </si>
  <si>
    <t>Tipo de Verificación</t>
  </si>
  <si>
    <t>¿Se cuenta con un análisis de riesgos potenciales para las actividades de soldadura y corte que se desarrollan en el centro de trabajo?</t>
  </si>
  <si>
    <t>¿Se ha elaborado un programa para las actividades de soldadura y corte?</t>
  </si>
  <si>
    <t>¿Se han elaborado los procedimientos de seguridad e higiene que deben ser aplicados por los trabajadores que desarrollan actividades de soldadura y corte?</t>
  </si>
  <si>
    <t>¿Cuenta el centro de trabajo con el procedimiento de rescate para actividades de soldadura y corte, en el caso de que se realicen en alturas, sótanos, subterráneos, espacios confinados o recipientes donde existan polvos, gases o vapores inflamables o explosivos?</t>
  </si>
  <si>
    <t>¿Están establecidos controles específicos para las actividades de soldadura y corte que se realicen en recipientes, espacios confinados o subterráneos y en donde existan polvos, gases o vapores inflamables o explosivos que representen peligro para los trabajadores?</t>
  </si>
  <si>
    <t>¿Se cuenta en el centro de trabajo con un botiquín de
primeros auxilios en el área donde se desarrollan actividades de soldadura y corte, en el que se incluyen los materiales de curación que se requieran, de conformidad con el análisis de riesgos potenciales?</t>
  </si>
  <si>
    <t>¿Se proporciona capacitación y adiestramiento por lo menos una vez por año a los trabajadores que desarrollan actividades de soldadura y corte, y al supervisor que vigila la aplicación de los procedimientos de seguridad?</t>
  </si>
  <si>
    <t>¿Se capacita a los trabajadores sobre el uso, mantenimiento y reemplazo del equipo de protección personal?</t>
  </si>
  <si>
    <t>¿Se capacita y adiestra al menos una vez por año al personal que se asigna para proporcionar los primeros auxilios?</t>
  </si>
  <si>
    <t>¿Se capacita y adiestra al personal en los procedimientos de rescate en alturas, subterráneos o espacios confinados, al menos una vez por año?</t>
  </si>
  <si>
    <t>¿Se cuenta con el registro en una bitácora de los resultados de las revisiones a los equipos y elementos de seguridad acoplados a los cilindros que contengan gases combustibles, donde se precise el número de serie, lote, marca y modelo de los equipos y elementos de acoplamiento, así como el estado que presentan en lo que se refiere a su hermeticidad y limpieza (libre de grasa)?</t>
  </si>
  <si>
    <t>📖</t>
  </si>
  <si>
    <t>1  Estudios</t>
  </si>
  <si>
    <t>x</t>
  </si>
  <si>
    <t>Cumple</t>
  </si>
  <si>
    <t>NA</t>
  </si>
  <si>
    <t>N</t>
  </si>
  <si>
    <t>S</t>
  </si>
  <si>
    <t>2  Programas</t>
  </si>
  <si>
    <t xml:space="preserve">Observaciones </t>
  </si>
  <si>
    <t>5.4 y 9.2</t>
  </si>
  <si>
    <t>3  Procedimientos</t>
  </si>
  <si>
    <t>👁‍🗨</t>
  </si>
  <si>
    <t>4  Medidas de seguridad</t>
  </si>
  <si>
    <t>5  Seguimiento a la salud</t>
  </si>
  <si>
    <t>5.14 y 8</t>
  </si>
  <si>
    <t>9  Registros administrativos</t>
  </si>
  <si>
    <t>8  Autorizaciones</t>
  </si>
  <si>
    <t>7  Capacitación e información</t>
  </si>
  <si>
    <t>¿Se informa a los trabajadores que realizan actividades de soldadura y corte sobre los riesgos a los que se exponen, al menos dos veces por año?</t>
  </si>
  <si>
    <t>¿Se lleva un registro de los trabajadores que desarrollan actividades de soldadura o corte, a los que se ha informado sobre los riesgos a los que se exponen, con al menos el nombre y firma de los trabajadores que recibieron la información, la fecha, tema y persona que proporcionó la información?</t>
  </si>
  <si>
    <t>¿Se asientan en el expediente médico del trabajador los exámenes médicos realizados y la vigilancia a su salud?</t>
  </si>
  <si>
    <t>6  Equipo de protección personal</t>
  </si>
  <si>
    <t>Referencia legal</t>
  </si>
  <si>
    <t>RESUMEN DE CUMPLIMIENTO</t>
  </si>
  <si>
    <t>%</t>
  </si>
  <si>
    <t>Cumplimiento Global</t>
  </si>
  <si>
    <t>Verificar que el análisis de riesgos potenciales para las actividades de soldadura y corte que se desarrollan en el centro de trabajo, contiene  los siguientes elementos:</t>
  </si>
  <si>
    <t>* La identificación de los procesos y áreas de trabajo en donde se llevan a cabo las actividades de soldadura o corte.</t>
  </si>
  <si>
    <t>* La relación de los equipos, materiales base, materiales de aporte y gases combustibles que se emplean para soldar o cortar.</t>
  </si>
  <si>
    <t>* La determinación de las condiciones peligrosas, incluyendo las emergencias que se puedan presentar en el equipo o maquinaria que se utiliza.</t>
  </si>
  <si>
    <t>* La determinación de los agentes químicos y físicos que se producen y que generen contaminación en el medio ambiente laboral.</t>
  </si>
  <si>
    <t>* El tipo de riesgo al que se enfrentan los trabajadores y el tiempo de exposición.</t>
  </si>
  <si>
    <t>* El listado de los daños a la salud con la relación causa efecto como consecuencia de la exposición a polvos, humos, vapores, radiaciones no ionizantes, ruido, descargas eléctricas, cambios bruscos de temperatura, explosiones o atmósferas no respirables.</t>
  </si>
  <si>
    <t>* La identificación de las partes del cuerpo que requieren protección para evitar daños a la salud de los soldadores o cortadores.</t>
  </si>
  <si>
    <t>* Los medios de control para minimizar o eliminar el riesgo en el trabajador y en las áreas de trabajo.</t>
  </si>
  <si>
    <t>* La protección que se requiere para evitar daños a terceros, controlar los conatos de incendio que puedan presentarse, así como la presencia de agentes químicos.</t>
  </si>
  <si>
    <t>* El listado del contenido mínimo del botiquín de primeros auxilios en caso de accidente.</t>
  </si>
  <si>
    <t>* Los equipos y materiales para aplicar los procedimientos de rescate en alturas, subterráneos o espacios confinados, en caso de requerirse.</t>
  </si>
  <si>
    <t>* El equipo de soldadura y corte.</t>
  </si>
  <si>
    <t>* La identificación de áreas con atmósferas no respirables.</t>
  </si>
  <si>
    <t>* La necesidad de aplicar procedimientos de rescate en alturas, subterráneos o espacios confinados.</t>
  </si>
  <si>
    <t>7 ( a )</t>
  </si>
  <si>
    <t>7 ( i )</t>
  </si>
  <si>
    <t>7 ( j )</t>
  </si>
  <si>
    <t>7 ( k )</t>
  </si>
  <si>
    <t>7 ( h )</t>
  </si>
  <si>
    <t>7 ( b )</t>
  </si>
  <si>
    <t>7 ( c )</t>
  </si>
  <si>
    <t>7 ( d )</t>
  </si>
  <si>
    <t>7 ( e )</t>
  </si>
  <si>
    <t>7 ( f )</t>
  </si>
  <si>
    <t>7 ( g )</t>
  </si>
  <si>
    <t>Verificar que se considera en el programa para las actividades de soldadura y corte:</t>
  </si>
  <si>
    <t>* Las actividades permanentes o temporales de soldadura y corte.</t>
  </si>
  <si>
    <t>* Los procedimiento de soldadura y corte.</t>
  </si>
  <si>
    <t>* El tipo de riesgo.</t>
  </si>
  <si>
    <t>* El procedimiento de seguridad.</t>
  </si>
  <si>
    <t>* El procedimiento de autorización y persona(s) que autoriza(n), según sea el caso.</t>
  </si>
  <si>
    <t>* La fecha de autorización.</t>
  </si>
  <si>
    <t>* La duración o periodo.</t>
  </si>
  <si>
    <t>* El área de trabajo.</t>
  </si>
  <si>
    <t>* El nombre del personal que supervisará al trabajador que realizará las actividades de soldadura y corte conforme a los procedimientos establecidos.</t>
  </si>
  <si>
    <t>9.1 ( a )</t>
  </si>
  <si>
    <t>9.1 ( b )</t>
  </si>
  <si>
    <t>9.1 ( c )</t>
  </si>
  <si>
    <t>9.1 ( d )</t>
  </si>
  <si>
    <t>9.1 ( e )</t>
  </si>
  <si>
    <t>9.1 ( f )</t>
  </si>
  <si>
    <t>9.1 ( g )</t>
  </si>
  <si>
    <t>9.1 (h )</t>
  </si>
  <si>
    <t>9.1 ( i )</t>
  </si>
  <si>
    <t>Verificar que se incluye el programa de actividades de soldadura y corte los siguientes procedimientos y controles específicos, en caso de contar con áreas de trabajo, espacios confinados, subterráneos, procesos provisionales o en caso de mantenimiento o recipientes donde existan polvos, gases o vapores inflamables o explosivos que representen peligro para los trabajadores:</t>
  </si>
  <si>
    <t>* Los procedimientos para detectar atmósferas explosivas, irritantes o no respirables, en su caso.</t>
  </si>
  <si>
    <t>* Los controles específicos para evitar atmósferas explosivas o no respirables.</t>
  </si>
  <si>
    <t>* El procedimiento de rescate.</t>
  </si>
  <si>
    <t xml:space="preserve">9.2   ( a ) </t>
  </si>
  <si>
    <t xml:space="preserve">9.2   ( b ) </t>
  </si>
  <si>
    <t xml:space="preserve">9.2   ( c ) </t>
  </si>
  <si>
    <t>Verificar que se  contienen los procedimientos de seguridad para las actividades de soldadura y corte:</t>
  </si>
  <si>
    <t>* La descripción de las actividades por desarrollar.</t>
  </si>
  <si>
    <t>* Las instrucciones concretas sobre el trabajo.</t>
  </si>
  <si>
    <t>* El número de trabajadores que se requieren para realizar los trabajos.</t>
  </si>
  <si>
    <t>* La identificación de aquellas actividades de soldadura y corte que se realizan en áreas, contenedores, recipientes o espacios confinados donde existan polvos, líquidos, gases o vapores inflamables o explosivos que representen una condición de riesgo para los trabajadores.</t>
  </si>
  <si>
    <t>* La indicación para aplicar los procedimientos de rescate, en los casos donde existan trabajos en alturas, subterráneos, sótanos y espacios confinados.</t>
  </si>
  <si>
    <t>10.1 ( a )</t>
  </si>
  <si>
    <t>10.1 ( b )</t>
  </si>
  <si>
    <t>10.1 ( c )</t>
  </si>
  <si>
    <t>10.1 ( e )</t>
  </si>
  <si>
    <t>10.1 ( f )</t>
  </si>
  <si>
    <t>* Las indicaciones para verificar que las conexiones de mangueras no presenten fugas y que los conectores no presenten corrosión y estén acoplados herméticamente.</t>
  </si>
  <si>
    <t>* Las indicaciones para verificar que las conexiones v eléctricas mantengan la continuidad, no presenten daños mecánicos en sus aislamientos y se encuentren en condiciones de uso.</t>
  </si>
  <si>
    <t>* Las indicaciones para verificar que el equipo o maquinaria esté conectado al sistema de puesta a tierra general o a un sistema alterno que esté en condiciones de funcionamiento.</t>
  </si>
  <si>
    <t>* Que el voltaje de la línea de alimentación corresponda al requerido por la máquina de soldar.</t>
  </si>
  <si>
    <t>* Las indicaciones para verificar que el equipo que utiliza gases combustibles no presente fugas.</t>
  </si>
  <si>
    <t>* El instructivo para el almacenamiento, uso y transporte de cilindros con gases combustibles en el interior y exterior de las instalaciones del centro de trabajo.</t>
  </si>
  <si>
    <t>* El instructivo para la revisión y reemplazo de piezas de consumo de los equipos utilizados en el proceso de soldadura y corte.</t>
  </si>
  <si>
    <t>* El mantenimiento correctivo del equipo lo realice personal capacitado y autorizado por el patrón.</t>
  </si>
  <si>
    <t>* El establecimiento de procedimientos para el manejo y operación de cilindros, válvulas, reguladores, mangueras y sus conexiones, fuentes de alimentación eléctrica y operaciones o actividades de soldadura y corte en espacios confinados.</t>
  </si>
  <si>
    <t>* la selección de las herramientas y el equipo de protección personal en función del proceso de soldadura y maquinaria a utilizar.</t>
  </si>
  <si>
    <t>* La realización de revisiones mensuales al equipo de soldadura y corte para determinar su funcionalidad y mantenimiento que corresponda.</t>
  </si>
  <si>
    <t xml:space="preserve">10.2 ( a ) </t>
  </si>
  <si>
    <t xml:space="preserve">10.2 ( b ) </t>
  </si>
  <si>
    <t xml:space="preserve">10.2 ( c ) </t>
  </si>
  <si>
    <t xml:space="preserve">10.2 ( d ) </t>
  </si>
  <si>
    <t xml:space="preserve">10.2 ( e ) </t>
  </si>
  <si>
    <t xml:space="preserve">10.2 ( f ) </t>
  </si>
  <si>
    <t xml:space="preserve">10.2 ( g ) </t>
  </si>
  <si>
    <t xml:space="preserve">10.2 ( h ) </t>
  </si>
  <si>
    <t>Verificar que los procedimientos de seguridad referentes a las áreas o instalaciones donde se desarrollen actividades de soldadura y corte, se considere según aplique:</t>
  </si>
  <si>
    <t>* La colocación de señales, avisos de seguridad o de barreras de protección, tales como pantallas, casetas para soldar, candados, mamparas o cualquier otro dispositivo cuando se realizan actividades de soldadura y corte, con objeto de delimitar o restringir el área de trabajo.</t>
  </si>
  <si>
    <t>* La verificación del área de trabajo para que sea ventilada por medios naturales o artificiales.</t>
  </si>
  <si>
    <t>* La verificación de la inexistencia de materiales combustibles en un radio no menor a 10 metros.</t>
  </si>
  <si>
    <t>10.3 ( a )</t>
  </si>
  <si>
    <t>10.3 ( b )</t>
  </si>
  <si>
    <t>Verificar que se prevén los procedimientos de seguridad para el caso de fuga de gases combustibles, durante las actividades soldadura y corte:</t>
  </si>
  <si>
    <t>* Contar con y utilizar el equipo de protección personal recomendado en el análisis de riesgos para esta emergencia.</t>
  </si>
  <si>
    <t>* Contar con las instrucciones concretas para controlar la fuga y aplicar el procedimiento de seguridad para controlar los riesgos.</t>
  </si>
  <si>
    <t>* Contar con el equipo y materiales que se deben emplear para controlar la fuga.</t>
  </si>
  <si>
    <t>* La designación de un supervisor que vigile el contenedor dañado o averiado en la zona, hasta que se libere la presión del cilindro o se controle la situación, con el fin de asegurarse que no se produzca fuego o salga de control y que notifique al proveedor el estado de los mismos e identifique el recipiente dañado.</t>
  </si>
  <si>
    <t xml:space="preserve">10.4 ( a ) </t>
  </si>
  <si>
    <t xml:space="preserve">10.4 ( b ) </t>
  </si>
  <si>
    <t xml:space="preserve">10.4 ( c ) </t>
  </si>
  <si>
    <t xml:space="preserve">10.4 ( d ) </t>
  </si>
  <si>
    <t>* La evaluación del interior del espacio confinado por parte del supervisor antes de entrar, durante y al terminar la realización de la actividad de soldadura y corte, para verificar que el contenido de oxígeno en aire esté en el rango de 19.5 a 23.5%.</t>
  </si>
  <si>
    <t>* La evaluación de la presencia de atmósferas explosivas a través de equipos de lectura directa.</t>
  </si>
  <si>
    <t>* La determinación de los tipos de sustancias químicas almacenadas y la aplicación del procedimiento de descontaminación del espacio confinado.</t>
  </si>
  <si>
    <t>* La autorización por escrito del patrón para que el trabajador ingrese al área.</t>
  </si>
  <si>
    <t>* La colocación de tarjetas de seguridad que indiquen el bloqueo de energía de alimentación, maquinaria y equipo relacionado con el recipiente y espacio confinado donde el trabajador hará la actividad de soldadura o corte.</t>
  </si>
  <si>
    <t>* La ventilación y el monitoreo con equipos de lectura directa para corroborar los niveles de concentración de oxígeno en aire y la ausencia de una atmósfera explosiva.</t>
  </si>
  <si>
    <t>* La utilización de equipo de protección respiratoria con suministro de aire externo proveniente de un compresor o de un cilindro de aire respirable, en caso de no alcanzar los niveles de oxígeno establecidos entre 19.5% a 23.5%.</t>
  </si>
  <si>
    <t>* La utilización de equipos de extracción local para la eliminación de gases, vapores y humos peligrosos.</t>
  </si>
  <si>
    <t>* La comprobación por parte del responsable del mantenimiento de que el sistema de ventilación artificial se encuentre en condiciones de funcionamiento y opera bajo un programa de mantenimiento.</t>
  </si>
  <si>
    <t>* La colocación de los cilindros y las fuentes de poder fuera del espacio confinado.</t>
  </si>
  <si>
    <t>* El control del tiempo de permanencia continua del trabajador dentro de un espacio confinado a una hora de trabajo continuo como máximo, con descansos mínimos de 15 minutos fuera del espacio confinado.</t>
  </si>
  <si>
    <t>* La eliminación o reducción al mínimo de las atmósferas explosivas en los espacios confinados que hayan contenido líquidos inflamables u otro tipo de combustibles, antes de proceder a soldar o cortar.</t>
  </si>
  <si>
    <t>* La vigilancia por parte del supervisor de la aplicación de los procedimientos de seguridad establecidos desde el ingreso del trabajador hasta el término de la operación.</t>
  </si>
  <si>
    <t>* La utilización por el soldador durante la operación de un arnés con una línea de vida, y que sus cuerdas sean resistentes a las sustancias químicas presentes y con longitud suficiente para poder maniobrar dentro del área y efectuar el rescate en caso de ser necesario.</t>
  </si>
  <si>
    <t>* La limpieza e inspección para detectar y controlar posibles riesgos, después de toda jornada de trabajo.</t>
  </si>
  <si>
    <t xml:space="preserve">10.5 ( a ) </t>
  </si>
  <si>
    <t xml:space="preserve">10.5 ( b ) </t>
  </si>
  <si>
    <t xml:space="preserve">10.5 ( c ) </t>
  </si>
  <si>
    <t xml:space="preserve">10.5 ( d ) </t>
  </si>
  <si>
    <t xml:space="preserve">10.5 ( e ) </t>
  </si>
  <si>
    <t xml:space="preserve">10.5 ( f ) </t>
  </si>
  <si>
    <t xml:space="preserve">10.5 ( g ) </t>
  </si>
  <si>
    <t xml:space="preserve">10.5 ( h ) </t>
  </si>
  <si>
    <t xml:space="preserve">10.5 ( i ) </t>
  </si>
  <si>
    <t xml:space="preserve">10.5 ( j ) </t>
  </si>
  <si>
    <t xml:space="preserve">10.5 ( k ) </t>
  </si>
  <si>
    <t xml:space="preserve">10.5 ( l ) </t>
  </si>
  <si>
    <t xml:space="preserve">10.5 ( m ) </t>
  </si>
  <si>
    <t xml:space="preserve">10.5 ( n ) </t>
  </si>
  <si>
    <t xml:space="preserve">10.5 ( o ) </t>
  </si>
  <si>
    <t>Verificar que el procedimiento de autorización para los trabajadores que realizan actividades de soldadura y corte en espacios confinados, alturas, sótanos, subterráneos, áreas controladas con presencia de sustancias químicas o explosivas y aquéllas no designadas específicamente para estas actividades, contiene las siguientes indicaciones:</t>
  </si>
  <si>
    <t>* La obligación de ser otorgada por escrito.</t>
  </si>
  <si>
    <t>* La descripción de la actividad; el nombre y firma del trabajador que realizará la actividad; el lugar en donde se llevará a cabo; la hora y fecha programadas para el inicio y termino de la actividad; el nombre y firma del responsable del área o persona que autoriza; el lugar donde se efectuará la actividad peligrosa; el nombre y puesto de quien vigilará esta actividad; el nombre y firma de enterado del responsable de mantenimiento, y el tipo de inspección y la indicación para anexar a la autorización v.</t>
  </si>
  <si>
    <t>* Las copias de la autorización para todos los que firman.</t>
  </si>
  <si>
    <t>* La colocación de la copia del trabajador en un lugar visible durante la realización del trabajo, y su conservación al menos durante un año.</t>
  </si>
  <si>
    <t>* La verificación de que el personal asignado supervise que se cuenta con ventilación permanente o con extracción de gases y humos, ya sea natural o artificial, antes y durante la realización de las actividades de soldadura y corte.</t>
  </si>
  <si>
    <t>* El listado de las posibles condiciones peligrosas y las medidas de protección, así como el equipo de protección personal requeridos.</t>
  </si>
  <si>
    <t>* La obligación de realizar el monitoreo para detectar atmósferas explosivas, irritantes, tóxicas o deficientes de oxígeno.</t>
  </si>
  <si>
    <t>10.6 (a )</t>
  </si>
  <si>
    <t>10.6 (b)</t>
  </si>
  <si>
    <t>10.6 (c )</t>
  </si>
  <si>
    <t>10.6 (d )</t>
  </si>
  <si>
    <t>10.6 (b )</t>
  </si>
  <si>
    <t>¿Cuenta el centro de trabajo con los procedimientos que permitan brindar la atención a un posible accidentado durante las actividades de soldadura y corte?</t>
  </si>
  <si>
    <t>Verificar que se incluyen los siguientes elementos en los procedimientos de rescate de accidentados durante las actividades de soldadura y corte en alturas, sótanos, subterráneos, espacios confinados o recipientes donde existan polvos, gases o vapores inflamables o explosivos:</t>
  </si>
  <si>
    <t>Verificar que los procedimientos de seguridad relacionados con el equipo y maquinaria de soldadura y corte, consideren los isguiente  según aplique:</t>
  </si>
  <si>
    <t>Verificar que los procedimientos de seguridad para realizar actividades de soldadura y corte en espacios confinados, incluyen las siguientes  indicaciones para:</t>
  </si>
  <si>
    <t>* El listado del personal asignado.</t>
  </si>
  <si>
    <t>* Las funciones y responsabilidades del personal asignado.</t>
  </si>
  <si>
    <t>* Las instrucciones concretas de cómo realizar el rescate.</t>
  </si>
  <si>
    <t>* El equipos o aparatos necesarios para la ejecución del rescate.</t>
  </si>
  <si>
    <t>* Las técnicas para aplicar la reanimación cardiopulmonar  (RCP).</t>
  </si>
  <si>
    <t>* El plan para la atención y traslado de las víctimas a lugares de atención médica.</t>
  </si>
  <si>
    <t>Verificar que se considera en el plan para la atención y traslado de las víctimas:</t>
  </si>
  <si>
    <t>* Las instrucciones específicas colocadas en un lugar visible de qué hacer en caso de accidente.</t>
  </si>
  <si>
    <t>* Las acciones inmediatas que incluyan la desconexión de la fuente de energía, la ventilación del área de trabajo por medios naturales o artificiales, las instrucciones para retirar al lesionado del peligro inmediato, la colocación de  la víctima en un lugar seguro, la aplicación de los primeros
auxilios o la instrucción para llamar a la persona idónea y pedir ayuda.</t>
  </si>
  <si>
    <t>*La forma en que se debe dar una respuesta secundaria, con la información que se debe proporcionar en relación con el accidente, por ejemplo, si la víctima tuvo contacto
con la energía eléctrica, si la causa fue una descarga eléctrica o una explosión de algún dispositivo eléctrico, o bien una deficiencia de oxígeno en espacios confinados u otros.</t>
  </si>
  <si>
    <t>* Los hospitales o unidades médicas más próximos para trasladar a la víctima para que reciba la atención médica.</t>
  </si>
  <si>
    <t>* Los números telefónicos para llamar en caso de emergencia.</t>
  </si>
  <si>
    <t>* Contar con un extintor tipo ABC de capacidad necesaria, de acuerdo con el análisis de riesgos potenciales, en un radio no mayor a 7 metros, en el área donde se desarrollan las actividades de soldadura y corte.</t>
  </si>
  <si>
    <t>Verificar que se  observan las siguientes condiciones de seguridad e higiene durante el desarrollo de las actividades de soldadura y corte:</t>
  </si>
  <si>
    <t>8 ( a )</t>
  </si>
  <si>
    <t>* Contar con casetas de soldar o mamparas para delimitar las áreas en donde se realizan actividades de soldadura o corte.</t>
  </si>
  <si>
    <t>*utilizar al menos el siguiente equipo de protección * personal conforme al proceso de soldadura o corte que se emplee: caretas o lentes con sombra de soldador, protección facial, capuchas (monjas), respirador para humos, peto (mandil), guantes para soldador, polainas,
mangas y zapatos de seguridad.</t>
  </si>
  <si>
    <t>* Revisar que los equipos y elementos de seguridad acoplados a los cilindros que contengan gases combustibles estén en condiciones de funcionamiento.</t>
  </si>
  <si>
    <t>* Prohibir la utilización de reguladores de presión reconstruidos.</t>
  </si>
  <si>
    <t>* Aplicar los procedimientos de seguridad que incluyen las medidas necesarias para impedir daños al personal expuesto, y las acciones que se deben aplicar antes, durante y después en los equipos o áreas donde se realizan las actividades de soldadura y corte.</t>
  </si>
  <si>
    <t xml:space="preserve">* Colocar señales, avisos, candados o etiquetas de seguridad en las instalaciones eléctricas que proporcionen energía a los equipos de soldadura y corte. </t>
  </si>
  <si>
    <t>* Restringir el paso a las áreas en las que se realizan actividades de soldadura y corte.</t>
  </si>
  <si>
    <t>* Contar con ventilación natural o artificial antes y durante las actividades de soldadura y corte en las áreas de trabajo.</t>
  </si>
  <si>
    <t>8 ( b )</t>
  </si>
  <si>
    <t>8 ( c )</t>
  </si>
  <si>
    <t>8 ( d )</t>
  </si>
  <si>
    <t>8 ( e )</t>
  </si>
  <si>
    <t>8 ( f )</t>
  </si>
  <si>
    <t>8 ( g )</t>
  </si>
  <si>
    <t>8 ( h )</t>
  </si>
  <si>
    <t>8 ( i )</t>
  </si>
  <si>
    <t>¿Supervisa que las actividades de soldadura y corte se * realicen en condiciones de seguridad e higiene en espacios confinados, alturas, sótanos, subterráneos, áreas controladas con presencia de sustancias inflamables o explosivas y aquéllas no designadas específicamente para estas actividades?</t>
  </si>
  <si>
    <t>¿Se dispone en el centro de trabajo del equipo y materiales para realizar el rescate de los trabajadores accidentados en alturas, subterráneos o espacios confinados?</t>
  </si>
  <si>
    <t>¿Se vigila que los trabajadores externos contratados para actividades de soldadura y corte cumplan con las medidas de seguridad establecidas?</t>
  </si>
  <si>
    <t>¿Se realizan exámenes médicos específicos a los trabajadores que realizan actividades de soldadura y corte con una periodicidad de al menos una vez cada doce meses, y se efectúa la vigilancia a su salud determinada por el médico de la empresa?</t>
  </si>
  <si>
    <t>¿Proporciona a los trabajadores el equipo de protección personal de acuerdo con el resultado del análisis de riesgos potenciales, considerando al menos: caretas o lentes con sombra de soldador, protección facial, capuchas (monjas), respirador para humos, peto (mandil), guantes para soldador, polainas, mangas y zapatos de seguridad?</t>
  </si>
  <si>
    <t>¿Se capacita y adiestra a los trabajadores para dar el mantenimiento preventivo y, en su caso, correctivo, al equipo y maquinaria utilizada en las actividades de soldadura y corte del centro de trabajo?</t>
  </si>
  <si>
    <t>¿Se autoriza por escrito a los trabajadores que realizan actividades de soldadura y corte en áreas de riesgo como en espacios confinados, alturas, sótanos, subterráneos, áreas controladas con presencia de sustancias inflamables o explosivas y aquéllas no designadas específicamente para estas actividades?</t>
  </si>
  <si>
    <t xml:space="preserve">¿Se autoriza por escrito a los trabajadores para dar el  mantenimiento preventivo y, en su caso, correctivo, al equipo y maquinaria utilizada en las actividades de soldadura y corte del centro de trabajo? </t>
  </si>
  <si>
    <t>11 (F)</t>
  </si>
  <si>
    <t>7  h) 3)</t>
  </si>
  <si>
    <t>7  h)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</si>
</sst>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0" x14ac:knownFonts="1">
    <font>
      <sz val="11"/>
      <color theme="1"/>
      <name val="Calibri"/>
      <family val="2"/>
      <scheme val="minor"/>
    </font>
    <font>
      <b/>
      <sz val="11"/>
      <color theme="0"/>
      <name val="Calibri"/>
      <family val="2"/>
      <scheme val="minor"/>
    </font>
    <font>
      <b/>
      <sz val="11"/>
      <color theme="1"/>
      <name val="Calibri"/>
      <family val="2"/>
      <scheme val="minor"/>
    </font>
    <font>
      <sz val="20"/>
      <color theme="1"/>
      <name val="Calibri"/>
      <family val="2"/>
      <scheme val="minor"/>
    </font>
    <font>
      <sz val="12"/>
      <color theme="1"/>
      <name val="Calibri"/>
      <family val="2"/>
      <scheme val="minor"/>
    </font>
    <font>
      <b/>
      <sz val="15"/>
      <color theme="1"/>
      <name val="Calibri"/>
      <family val="2"/>
      <scheme val="minor"/>
    </font>
    <font>
      <sz val="15"/>
      <color theme="1"/>
      <name val="Calibri"/>
      <family val="2"/>
      <scheme val="minor"/>
    </font>
    <font>
      <b/>
      <sz val="14"/>
      <color theme="0" tint="-4.9989318521683403E-2"/>
      <name val="Calibri"/>
      <family val="2"/>
      <scheme val="minor"/>
    </font>
    <font>
      <b/>
      <sz val="14"/>
      <color theme="0"/>
      <name val="Calibri"/>
      <family val="2"/>
      <scheme val="minor"/>
    </font>
    <font>
      <sz val="11"/>
      <name val="Calibri"/>
      <family val="2"/>
      <scheme val="minor"/>
    </font>
  </fonts>
  <fills count="9">
    <fill>
      <patternFill patternType="none"/>
    </fill>
    <fill>
      <patternFill patternType="gray125"/>
    </fill>
    <fill>
      <patternFill patternType="solid">
        <fgColor theme="8" tint="0.79998168889431442"/>
        <bgColor indexed="64"/>
      </patternFill>
    </fill>
    <fill>
      <patternFill patternType="solid">
        <fgColor theme="4" tint="0.39997558519241921"/>
        <bgColor indexed="64"/>
      </patternFill>
    </fill>
    <fill>
      <patternFill patternType="solid">
        <fgColor theme="2"/>
        <bgColor indexed="64"/>
      </patternFill>
    </fill>
    <fill>
      <patternFill patternType="solid">
        <fgColor theme="4"/>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6" tint="0.59999389629810485"/>
        <bgColor indexed="64"/>
      </patternFill>
    </fill>
  </fills>
  <borders count="2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s>
  <cellStyleXfs count="1">
    <xf numFmtId="0" fontId="0" fillId="0" borderId="0"/>
  </cellStyleXfs>
  <cellXfs count="94">
    <xf numFmtId="0" fontId="0" fillId="0" borderId="0" xfId="0"/>
    <xf numFmtId="0" fontId="0" fillId="0" borderId="0" xfId="0" applyFill="1" applyAlignment="1">
      <alignment horizontal="center"/>
    </xf>
    <xf numFmtId="0" fontId="0" fillId="0" borderId="0" xfId="0" applyFill="1" applyAlignment="1">
      <alignment horizontal="center" vertical="top"/>
    </xf>
    <xf numFmtId="0" fontId="0" fillId="0" borderId="0" xfId="0" applyFill="1" applyAlignment="1">
      <alignment vertical="top"/>
    </xf>
    <xf numFmtId="0" fontId="0" fillId="0" borderId="0" xfId="0" applyFill="1" applyAlignment="1">
      <alignment horizontal="center" vertical="center"/>
    </xf>
    <xf numFmtId="0" fontId="0" fillId="0" borderId="0" xfId="0" applyFill="1"/>
    <xf numFmtId="0" fontId="2" fillId="0" borderId="0" xfId="0" applyFont="1" applyFill="1" applyAlignment="1">
      <alignment vertical="top" wrapText="1"/>
    </xf>
    <xf numFmtId="0" fontId="0" fillId="0" borderId="0" xfId="0" applyFill="1" applyAlignment="1">
      <alignment horizontal="center" vertical="center" wrapText="1"/>
    </xf>
    <xf numFmtId="0" fontId="0" fillId="0" borderId="0" xfId="0" applyFill="1" applyAlignment="1">
      <alignment vertical="top" wrapText="1"/>
    </xf>
    <xf numFmtId="0" fontId="0" fillId="0" borderId="6" xfId="0" applyFill="1" applyBorder="1" applyAlignment="1">
      <alignment vertical="top" wrapText="1"/>
    </xf>
    <xf numFmtId="0" fontId="0" fillId="0" borderId="6" xfId="0" applyFill="1" applyBorder="1" applyAlignment="1">
      <alignment horizontal="center" vertical="center" wrapText="1"/>
    </xf>
    <xf numFmtId="0" fontId="0" fillId="0" borderId="6" xfId="0" applyFill="1" applyBorder="1" applyAlignment="1">
      <alignment horizontal="center" vertical="top"/>
    </xf>
    <xf numFmtId="0" fontId="0" fillId="0" borderId="6" xfId="0" applyFill="1" applyBorder="1" applyAlignment="1">
      <alignment horizontal="center" vertical="center"/>
    </xf>
    <xf numFmtId="0" fontId="0" fillId="0" borderId="6" xfId="0" applyFill="1" applyBorder="1"/>
    <xf numFmtId="0" fontId="0" fillId="0" borderId="0" xfId="0" applyFill="1" applyBorder="1"/>
    <xf numFmtId="0" fontId="1" fillId="0" borderId="0" xfId="0" applyFont="1" applyFill="1" applyBorder="1" applyAlignment="1">
      <alignment horizontal="center" textRotation="90"/>
    </xf>
    <xf numFmtId="0" fontId="1"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0" fillId="0" borderId="3" xfId="0" applyFill="1" applyBorder="1" applyAlignment="1">
      <alignment vertical="top"/>
    </xf>
    <xf numFmtId="0" fontId="0" fillId="0" borderId="3" xfId="0" applyFill="1" applyBorder="1" applyAlignment="1">
      <alignment vertical="top" wrapText="1"/>
    </xf>
    <xf numFmtId="0" fontId="0" fillId="0" borderId="9" xfId="0" applyFill="1" applyBorder="1" applyAlignment="1">
      <alignment vertical="top" wrapText="1"/>
    </xf>
    <xf numFmtId="0" fontId="3" fillId="0" borderId="6" xfId="0" applyFont="1" applyBorder="1" applyAlignment="1">
      <alignment horizontal="center" vertical="center" wrapText="1"/>
    </xf>
    <xf numFmtId="0" fontId="5" fillId="2" borderId="11" xfId="0" applyFont="1" applyFill="1" applyBorder="1" applyAlignment="1">
      <alignment vertical="top" wrapText="1"/>
    </xf>
    <xf numFmtId="0" fontId="6" fillId="2" borderId="11" xfId="0" applyFont="1" applyFill="1" applyBorder="1" applyAlignment="1">
      <alignment horizontal="center" vertical="center" wrapText="1"/>
    </xf>
    <xf numFmtId="0" fontId="6" fillId="2" borderId="11" xfId="0" applyFont="1" applyFill="1" applyBorder="1" applyAlignment="1">
      <alignment horizontal="center" vertical="top"/>
    </xf>
    <xf numFmtId="0" fontId="6" fillId="2" borderId="11" xfId="0" applyFont="1" applyFill="1" applyBorder="1" applyAlignment="1">
      <alignment vertical="top" wrapText="1"/>
    </xf>
    <xf numFmtId="0" fontId="6" fillId="2" borderId="11" xfId="0" applyFont="1" applyFill="1" applyBorder="1" applyAlignment="1">
      <alignment horizontal="center" vertical="center"/>
    </xf>
    <xf numFmtId="0" fontId="0" fillId="0" borderId="3" xfId="0" applyFill="1" applyBorder="1" applyAlignment="1">
      <alignment horizontal="center" vertical="center" wrapText="1"/>
    </xf>
    <xf numFmtId="0" fontId="0" fillId="0" borderId="0" xfId="0" applyFill="1" applyBorder="1" applyAlignment="1">
      <alignment horizontal="center" vertical="center"/>
    </xf>
    <xf numFmtId="0" fontId="0" fillId="0" borderId="6" xfId="0" applyFill="1" applyBorder="1" applyAlignment="1">
      <alignment vertical="top"/>
    </xf>
    <xf numFmtId="0" fontId="1" fillId="3" borderId="9" xfId="0" applyFont="1" applyFill="1" applyBorder="1" applyAlignment="1">
      <alignment horizontal="center" vertical="center" wrapText="1"/>
    </xf>
    <xf numFmtId="0" fontId="0" fillId="0" borderId="4" xfId="0" applyFill="1" applyBorder="1" applyAlignment="1">
      <alignment vertical="top" wrapText="1"/>
    </xf>
    <xf numFmtId="0" fontId="0" fillId="0" borderId="9" xfId="0" applyFill="1" applyBorder="1" applyAlignment="1">
      <alignment horizontal="center" vertical="center"/>
    </xf>
    <xf numFmtId="0" fontId="0" fillId="0" borderId="9" xfId="0" applyFill="1" applyBorder="1"/>
    <xf numFmtId="0" fontId="0" fillId="0" borderId="9" xfId="0" applyFill="1" applyBorder="1" applyAlignment="1">
      <alignment horizontal="center" vertical="center" wrapText="1"/>
    </xf>
    <xf numFmtId="0" fontId="3" fillId="0" borderId="9" xfId="0" applyFont="1" applyBorder="1" applyAlignment="1">
      <alignment horizontal="center" vertical="center" wrapText="1"/>
    </xf>
    <xf numFmtId="0" fontId="3" fillId="0" borderId="3" xfId="0" applyFont="1" applyBorder="1" applyAlignment="1">
      <alignment horizontal="center" vertical="center" wrapText="1"/>
    </xf>
    <xf numFmtId="0" fontId="0" fillId="0" borderId="1" xfId="0" applyFill="1" applyBorder="1" applyAlignment="1">
      <alignment vertical="top" wrapText="1"/>
    </xf>
    <xf numFmtId="0" fontId="0" fillId="0" borderId="10" xfId="0" applyFill="1" applyBorder="1" applyAlignment="1">
      <alignment horizontal="center" vertical="center"/>
    </xf>
    <xf numFmtId="0" fontId="4" fillId="0" borderId="6" xfId="0" applyFont="1" applyBorder="1" applyAlignment="1">
      <alignment horizontal="center" vertical="center"/>
    </xf>
    <xf numFmtId="0" fontId="2" fillId="2" borderId="6" xfId="0" applyFont="1" applyFill="1" applyBorder="1" applyAlignment="1">
      <alignment horizontal="center" vertical="center"/>
    </xf>
    <xf numFmtId="0" fontId="2" fillId="0" borderId="0" xfId="0" applyFont="1" applyFill="1" applyAlignment="1">
      <alignment horizontal="center" vertical="center"/>
    </xf>
    <xf numFmtId="0" fontId="3" fillId="0" borderId="1" xfId="0" applyFont="1" applyBorder="1" applyAlignment="1">
      <alignment horizontal="center" vertical="center"/>
    </xf>
    <xf numFmtId="0" fontId="0" fillId="4" borderId="3" xfId="0" applyFill="1" applyBorder="1" applyAlignment="1">
      <alignment horizontal="center" vertical="center"/>
    </xf>
    <xf numFmtId="0" fontId="0" fillId="4" borderId="6" xfId="0" applyFill="1" applyBorder="1" applyAlignment="1">
      <alignment horizontal="center" vertical="center"/>
    </xf>
    <xf numFmtId="0" fontId="5" fillId="2" borderId="4" xfId="0" applyFont="1" applyFill="1" applyBorder="1" applyAlignment="1">
      <alignment horizontal="left" vertical="center"/>
    </xf>
    <xf numFmtId="0" fontId="2" fillId="2" borderId="11" xfId="0" applyFont="1" applyFill="1" applyBorder="1" applyAlignment="1">
      <alignment vertical="top" wrapText="1"/>
    </xf>
    <xf numFmtId="0" fontId="0" fillId="2" borderId="11" xfId="0" applyFill="1" applyBorder="1" applyAlignment="1">
      <alignment horizontal="center" vertical="center" wrapText="1"/>
    </xf>
    <xf numFmtId="0" fontId="0" fillId="2" borderId="11" xfId="0" applyFill="1" applyBorder="1" applyAlignment="1">
      <alignment horizontal="center" vertical="top"/>
    </xf>
    <xf numFmtId="0" fontId="0" fillId="2" borderId="11" xfId="0" applyFill="1" applyBorder="1" applyAlignment="1">
      <alignment vertical="top" wrapText="1"/>
    </xf>
    <xf numFmtId="0" fontId="0" fillId="2" borderId="11" xfId="0" applyFill="1" applyBorder="1" applyAlignment="1">
      <alignment horizontal="center" vertical="center"/>
    </xf>
    <xf numFmtId="0" fontId="0" fillId="4" borderId="1" xfId="0" applyFill="1" applyBorder="1" applyAlignment="1">
      <alignment horizontal="center" vertical="center"/>
    </xf>
    <xf numFmtId="0" fontId="2" fillId="2" borderId="3" xfId="0" applyFont="1" applyFill="1" applyBorder="1" applyAlignment="1">
      <alignment horizontal="center" vertical="center"/>
    </xf>
    <xf numFmtId="2" fontId="2" fillId="2" borderId="3" xfId="0" applyNumberFormat="1" applyFont="1" applyFill="1" applyBorder="1" applyAlignment="1">
      <alignment horizontal="center" vertical="center"/>
    </xf>
    <xf numFmtId="2" fontId="2" fillId="2" borderId="6" xfId="0" applyNumberFormat="1" applyFont="1" applyFill="1" applyBorder="1" applyAlignment="1">
      <alignment horizontal="center" vertical="center"/>
    </xf>
    <xf numFmtId="0" fontId="0" fillId="4" borderId="4" xfId="0" applyFill="1" applyBorder="1" applyAlignment="1">
      <alignment horizontal="center" vertical="center"/>
    </xf>
    <xf numFmtId="0" fontId="0" fillId="4" borderId="11" xfId="0" applyFill="1" applyBorder="1" applyAlignment="1">
      <alignment horizontal="center" vertical="center"/>
    </xf>
    <xf numFmtId="0" fontId="0" fillId="4" borderId="5" xfId="0" applyFill="1" applyBorder="1"/>
    <xf numFmtId="0" fontId="2" fillId="2" borderId="11" xfId="0" applyFont="1" applyFill="1" applyBorder="1" applyAlignment="1">
      <alignment vertical="top"/>
    </xf>
    <xf numFmtId="0" fontId="2" fillId="2" borderId="9" xfId="0" applyFont="1" applyFill="1" applyBorder="1" applyAlignment="1">
      <alignment horizontal="center" vertical="center"/>
    </xf>
    <xf numFmtId="0" fontId="1" fillId="3" borderId="6" xfId="0" applyFont="1" applyFill="1" applyBorder="1" applyAlignment="1">
      <alignment vertical="center"/>
    </xf>
    <xf numFmtId="10" fontId="0" fillId="0" borderId="6" xfId="0" applyNumberFormat="1" applyFill="1" applyBorder="1" applyAlignment="1">
      <alignment horizontal="center"/>
    </xf>
    <xf numFmtId="10" fontId="0" fillId="6" borderId="5" xfId="0" applyNumberFormat="1" applyFill="1" applyBorder="1" applyAlignment="1">
      <alignment horizontal="center" vertical="center"/>
    </xf>
    <xf numFmtId="0" fontId="7" fillId="5" borderId="13" xfId="0" applyFont="1" applyFill="1" applyBorder="1" applyAlignment="1">
      <alignment horizontal="left" vertical="center"/>
    </xf>
    <xf numFmtId="0" fontId="7" fillId="5" borderId="14" xfId="0" applyFont="1" applyFill="1" applyBorder="1" applyAlignment="1">
      <alignment horizontal="center" vertical="center"/>
    </xf>
    <xf numFmtId="164" fontId="2" fillId="2" borderId="15" xfId="0" applyNumberFormat="1" applyFont="1" applyFill="1" applyBorder="1" applyAlignment="1">
      <alignment horizontal="left" vertical="center"/>
    </xf>
    <xf numFmtId="165" fontId="0" fillId="0" borderId="16" xfId="0" applyNumberFormat="1" applyBorder="1" applyAlignment="1">
      <alignment horizontal="center" vertical="center" wrapText="1"/>
    </xf>
    <xf numFmtId="164" fontId="2" fillId="2" borderId="17" xfId="0" applyNumberFormat="1" applyFont="1" applyFill="1" applyBorder="1" applyAlignment="1">
      <alignment horizontal="left" vertical="center"/>
    </xf>
    <xf numFmtId="165" fontId="0" fillId="0" borderId="18" xfId="0" applyNumberFormat="1" applyBorder="1" applyAlignment="1">
      <alignment horizontal="center" vertical="center" wrapText="1"/>
    </xf>
    <xf numFmtId="0" fontId="2" fillId="7" borderId="9" xfId="0" applyFont="1" applyFill="1" applyBorder="1" applyAlignment="1">
      <alignment horizontal="left" vertical="center"/>
    </xf>
    <xf numFmtId="10" fontId="2" fillId="0" borderId="19" xfId="0" applyNumberFormat="1" applyFont="1" applyBorder="1" applyAlignment="1">
      <alignment horizontal="center" vertical="center" wrapText="1"/>
    </xf>
    <xf numFmtId="0" fontId="0" fillId="0" borderId="6" xfId="0" applyFill="1" applyBorder="1" applyAlignment="1">
      <alignment horizontal="left" vertical="center" wrapText="1"/>
    </xf>
    <xf numFmtId="0" fontId="0" fillId="0" borderId="6" xfId="0" applyFill="1" applyBorder="1" applyAlignment="1">
      <alignment horizontal="left" vertical="top" wrapText="1"/>
    </xf>
    <xf numFmtId="0" fontId="0" fillId="0" borderId="6" xfId="0" applyFill="1" applyBorder="1" applyAlignment="1">
      <alignment vertical="center" wrapText="1"/>
    </xf>
    <xf numFmtId="0" fontId="9" fillId="0" borderId="6" xfId="0" applyFont="1" applyFill="1" applyBorder="1" applyAlignment="1">
      <alignment vertical="center" wrapText="1"/>
    </xf>
    <xf numFmtId="0" fontId="0" fillId="0" borderId="0" xfId="0" applyFill="1" applyAlignment="1">
      <alignment vertical="center" wrapText="1"/>
    </xf>
    <xf numFmtId="0" fontId="0" fillId="7" borderId="4" xfId="0" applyFill="1" applyBorder="1" applyAlignment="1">
      <alignment horizontal="center" vertical="center"/>
    </xf>
    <xf numFmtId="0" fontId="0" fillId="7" borderId="11" xfId="0" applyFill="1" applyBorder="1" applyAlignment="1">
      <alignment horizontal="center" vertical="center"/>
    </xf>
    <xf numFmtId="0" fontId="0" fillId="7" borderId="5" xfId="0" applyFill="1" applyBorder="1"/>
    <xf numFmtId="0" fontId="0" fillId="8" borderId="10" xfId="0" applyFill="1" applyBorder="1" applyAlignment="1">
      <alignment horizontal="center" vertical="center"/>
    </xf>
    <xf numFmtId="10" fontId="0" fillId="8" borderId="2" xfId="0" applyNumberFormat="1" applyFill="1" applyBorder="1" applyAlignment="1">
      <alignment horizontal="center" vertical="center"/>
    </xf>
    <xf numFmtId="0" fontId="0" fillId="8" borderId="4" xfId="0" applyFill="1" applyBorder="1" applyAlignment="1">
      <alignment horizontal="center" vertical="center"/>
    </xf>
    <xf numFmtId="0" fontId="0" fillId="8" borderId="11" xfId="0" applyFill="1" applyBorder="1" applyAlignment="1">
      <alignment horizontal="center" vertical="center"/>
    </xf>
    <xf numFmtId="0" fontId="0" fillId="8" borderId="5" xfId="0" applyFill="1" applyBorder="1"/>
    <xf numFmtId="0" fontId="8" fillId="5" borderId="12" xfId="0" applyFont="1" applyFill="1" applyBorder="1" applyAlignment="1">
      <alignment horizontal="left" vertical="center"/>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5" xfId="0" applyFont="1" applyFill="1" applyBorder="1" applyAlignment="1">
      <alignment horizontal="center" vertical="center" wrapText="1"/>
    </xf>
  </cellXfs>
  <cellStyles count="1">
    <cellStyle name="Normal" xfId="0" builtinId="0"/>
  </cellStyles>
  <dxfs count="326">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 de Avance de cumplimiento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MX"/>
        </a:p>
      </c:txPr>
    </c:title>
    <c:autoTitleDeleted val="0"/>
    <c:plotArea>
      <c:layout/>
      <c:barChart>
        <c:barDir val="bar"/>
        <c:grouping val="clustered"/>
        <c:varyColors val="1"/>
        <c:ser>
          <c:idx val="0"/>
          <c:order val="0"/>
          <c:tx>
            <c:strRef>
              <c:f>'NOM-027'!$D$215</c:f>
              <c:strCache>
                <c:ptCount val="1"/>
                <c:pt idx="0">
                  <c:v>%</c:v>
                </c:pt>
              </c:strCache>
            </c:strRef>
          </c:tx>
          <c:invertIfNegative val="0"/>
          <c:dPt>
            <c:idx val="0"/>
            <c:invertIfNegative val="0"/>
            <c:bubble3D val="0"/>
            <c:spPr>
              <a:solidFill>
                <a:schemeClr val="accent1">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1-2384-9541-BFB4-2DA5E19434EC}"/>
              </c:ext>
            </c:extLst>
          </c:dPt>
          <c:dPt>
            <c:idx val="1"/>
            <c:invertIfNegative val="0"/>
            <c:bubble3D val="0"/>
            <c:spPr>
              <a:solidFill>
                <a:schemeClr val="accent2">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3-2384-9541-BFB4-2DA5E19434EC}"/>
              </c:ext>
            </c:extLst>
          </c:dPt>
          <c:dPt>
            <c:idx val="2"/>
            <c:invertIfNegative val="0"/>
            <c:bubble3D val="0"/>
            <c:spPr>
              <a:solidFill>
                <a:schemeClr val="accent3">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5-2384-9541-BFB4-2DA5E19434EC}"/>
              </c:ext>
            </c:extLst>
          </c:dPt>
          <c:dPt>
            <c:idx val="3"/>
            <c:invertIfNegative val="0"/>
            <c:bubble3D val="0"/>
            <c:spPr>
              <a:solidFill>
                <a:schemeClr val="accent4">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7-2384-9541-BFB4-2DA5E19434EC}"/>
              </c:ext>
            </c:extLst>
          </c:dPt>
          <c:dPt>
            <c:idx val="4"/>
            <c:invertIfNegative val="0"/>
            <c:bubble3D val="0"/>
            <c:spPr>
              <a:solidFill>
                <a:schemeClr val="accent5">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9-2384-9541-BFB4-2DA5E19434EC}"/>
              </c:ext>
            </c:extLst>
          </c:dPt>
          <c:dPt>
            <c:idx val="5"/>
            <c:invertIfNegative val="0"/>
            <c:bubble3D val="0"/>
            <c:spPr>
              <a:solidFill>
                <a:schemeClr val="accent6">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B-2384-9541-BFB4-2DA5E19434EC}"/>
              </c:ext>
            </c:extLst>
          </c:dPt>
          <c:dPt>
            <c:idx val="6"/>
            <c:invertIfNegative val="0"/>
            <c:bubble3D val="0"/>
            <c:spPr>
              <a:solidFill>
                <a:schemeClr val="accent1">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D-2384-9541-BFB4-2DA5E19434EC}"/>
              </c:ext>
            </c:extLst>
          </c:dPt>
          <c:dPt>
            <c:idx val="7"/>
            <c:invertIfNegative val="0"/>
            <c:bubble3D val="0"/>
            <c:spPr>
              <a:solidFill>
                <a:schemeClr val="accent2">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F-2384-9541-BFB4-2DA5E19434EC}"/>
              </c:ext>
            </c:extLst>
          </c:dPt>
          <c:dPt>
            <c:idx val="8"/>
            <c:invertIfNegative val="0"/>
            <c:bubble3D val="0"/>
            <c:spPr>
              <a:solidFill>
                <a:schemeClr val="accent3">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1-2384-9541-BFB4-2DA5E19434EC}"/>
              </c:ext>
            </c:extLst>
          </c:dPt>
          <c:dPt>
            <c:idx val="9"/>
            <c:invertIfNegative val="0"/>
            <c:bubble3D val="0"/>
            <c:spPr>
              <a:solidFill>
                <a:schemeClr val="accent4">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3-2384-9541-BFB4-2DA5E19434EC}"/>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'NOM-027'!$C$216:$C$225</c:f>
              <c:strCache>
                <c:ptCount val="10"/>
                <c:pt idx="0">
                  <c:v>1  Estudios</c:v>
                </c:pt>
                <c:pt idx="1">
                  <c:v>2  Programas</c:v>
                </c:pt>
                <c:pt idx="2">
                  <c:v>3  Procedimientos</c:v>
                </c:pt>
                <c:pt idx="3">
                  <c:v>4  Medidas de seguridad</c:v>
                </c:pt>
                <c:pt idx="4">
                  <c:v>5  Seguimiento a la salud</c:v>
                </c:pt>
                <c:pt idx="5">
                  <c:v>6  Equipo de protección personal</c:v>
                </c:pt>
                <c:pt idx="6">
                  <c:v>7  Capacitación e información</c:v>
                </c:pt>
                <c:pt idx="7">
                  <c:v>8  Autorizaciones</c:v>
                </c:pt>
                <c:pt idx="8">
                  <c:v>9  Registros administrativos</c:v>
                </c:pt>
                <c:pt idx="9">
                  <c:v>Cumplimiento Global</c:v>
                </c:pt>
              </c:strCache>
            </c:strRef>
          </c:cat>
          <c:val>
            <c:numRef>
              <c:f>'NOM-027'!$D$216:$D$225</c:f>
              <c:numCache>
                <c:formatCode>000.00%</c:formatCode>
                <c:ptCount val="10"/>
                <c:pt idx="0">
                  <c:v>0</c:v>
                </c:pt>
                <c:pt idx="1">
                  <c:v>0</c:v>
                </c:pt>
                <c:pt idx="2">
                  <c:v>0</c:v>
                </c:pt>
                <c:pt idx="3">
                  <c:v>0</c:v>
                </c:pt>
                <c:pt idx="4">
                  <c:v>0</c:v>
                </c:pt>
                <c:pt idx="5">
                  <c:v>0</c:v>
                </c:pt>
                <c:pt idx="6">
                  <c:v>0</c:v>
                </c:pt>
                <c:pt idx="7">
                  <c:v>0</c:v>
                </c:pt>
                <c:pt idx="8">
                  <c:v>0</c:v>
                </c:pt>
                <c:pt idx="9" formatCode="0.00%">
                  <c:v>0</c:v>
                </c:pt>
              </c:numCache>
            </c:numRef>
          </c:val>
          <c:extLst>
            <c:ext xmlns:c16="http://schemas.microsoft.com/office/drawing/2014/chart" uri="{C3380CC4-5D6E-409C-BE32-E72D297353CC}">
              <c16:uniqueId val="{00000000-19E2-DA43-A86B-ABD9B4F97DEA}"/>
            </c:ext>
          </c:extLst>
        </c:ser>
        <c:dLbls>
          <c:dLblPos val="inEnd"/>
          <c:showLegendKey val="0"/>
          <c:showVal val="1"/>
          <c:showCatName val="0"/>
          <c:showSerName val="0"/>
          <c:showPercent val="0"/>
          <c:showBubbleSize val="0"/>
        </c:dLbls>
        <c:gapWidth val="65"/>
        <c:axId val="1477504512"/>
        <c:axId val="1477505056"/>
      </c:barChart>
      <c:catAx>
        <c:axId val="147750451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MX"/>
          </a:p>
        </c:txPr>
        <c:crossAx val="1477505056"/>
        <c:crosses val="autoZero"/>
        <c:auto val="1"/>
        <c:lblAlgn val="ctr"/>
        <c:lblOffset val="100"/>
        <c:noMultiLvlLbl val="0"/>
      </c:catAx>
      <c:valAx>
        <c:axId val="1477505056"/>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MX"/>
          </a:p>
        </c:txPr>
        <c:crossAx val="1477504512"/>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MX"/>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100-000000000000}">
  <sheetPr/>
  <sheetViews>
    <sheetView zoomScale="130" workbookViewId="0" zoomToFit="1"/>
  </sheetViews>
  <pageMargins left="0.7" right="0.7" top="0.75" bottom="0.75" header="0.3" footer="0.3"/>
  <pageSetup orientation="landscape" horizontalDpi="0" verticalDpi="0"/>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75077" cy="6291385"/>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sheetPr>
  <dimension ref="B2:AE228"/>
  <sheetViews>
    <sheetView tabSelected="1" zoomScale="142" zoomScaleNormal="100" zoomScaleSheetLayoutView="134" workbookViewId="0">
      <pane xSplit="2" ySplit="4" topLeftCell="C85" activePane="bottomRight" state="frozen"/>
      <selection pane="topRight" activeCell="C1" sqref="C1"/>
      <selection pane="bottomLeft" activeCell="A5" sqref="A5"/>
      <selection pane="bottomRight" activeCell="B2" sqref="B2:J2"/>
    </sheetView>
  </sheetViews>
  <sheetFormatPr baseColWidth="10" defaultColWidth="11.5" defaultRowHeight="15" x14ac:dyDescent="0.2"/>
  <cols>
    <col min="1" max="1" width="3.6640625" style="5" customWidth="1"/>
    <col min="2" max="2" width="5.6640625" style="41" customWidth="1"/>
    <col min="3" max="3" width="86.6640625" style="3" customWidth="1"/>
    <col min="4" max="4" width="11.5" style="1" customWidth="1"/>
    <col min="5" max="5" width="5.5" style="2" customWidth="1"/>
    <col min="6" max="6" width="7.5" style="3" customWidth="1"/>
    <col min="7" max="9" width="3.83203125" style="4" customWidth="1"/>
    <col min="10" max="10" width="29.6640625" style="14" customWidth="1"/>
    <col min="11" max="15" width="4.6640625" style="14" customWidth="1"/>
    <col min="16" max="31" width="11.5" style="14"/>
    <col min="32" max="252" width="11.5" style="5"/>
    <col min="253" max="253" width="5.6640625" style="5" customWidth="1"/>
    <col min="254" max="254" width="57" style="5" customWidth="1"/>
    <col min="255" max="256" width="11.5" style="5" customWidth="1"/>
    <col min="257" max="257" width="37.83203125" style="5" customWidth="1"/>
    <col min="258" max="260" width="11.5" style="5" customWidth="1"/>
    <col min="261" max="266" width="4.6640625" style="5" customWidth="1"/>
    <col min="267" max="268" width="11.5" style="5"/>
    <col min="269" max="269" width="12.1640625" style="5" customWidth="1"/>
    <col min="270" max="270" width="14.83203125" style="5" customWidth="1"/>
    <col min="271" max="508" width="11.5" style="5"/>
    <col min="509" max="509" width="5.6640625" style="5" customWidth="1"/>
    <col min="510" max="510" width="57" style="5" customWidth="1"/>
    <col min="511" max="512" width="11.5" style="5" customWidth="1"/>
    <col min="513" max="513" width="37.83203125" style="5" customWidth="1"/>
    <col min="514" max="516" width="11.5" style="5" customWidth="1"/>
    <col min="517" max="522" width="4.6640625" style="5" customWidth="1"/>
    <col min="523" max="524" width="11.5" style="5"/>
    <col min="525" max="525" width="12.1640625" style="5" customWidth="1"/>
    <col min="526" max="526" width="14.83203125" style="5" customWidth="1"/>
    <col min="527" max="764" width="11.5" style="5"/>
    <col min="765" max="765" width="5.6640625" style="5" customWidth="1"/>
    <col min="766" max="766" width="57" style="5" customWidth="1"/>
    <col min="767" max="768" width="11.5" style="5" customWidth="1"/>
    <col min="769" max="769" width="37.83203125" style="5" customWidth="1"/>
    <col min="770" max="772" width="11.5" style="5" customWidth="1"/>
    <col min="773" max="778" width="4.6640625" style="5" customWidth="1"/>
    <col min="779" max="780" width="11.5" style="5"/>
    <col min="781" max="781" width="12.1640625" style="5" customWidth="1"/>
    <col min="782" max="782" width="14.83203125" style="5" customWidth="1"/>
    <col min="783" max="1020" width="11.5" style="5"/>
    <col min="1021" max="1021" width="5.6640625" style="5" customWidth="1"/>
    <col min="1022" max="1022" width="57" style="5" customWidth="1"/>
    <col min="1023" max="1024" width="11.5" style="5" customWidth="1"/>
    <col min="1025" max="1025" width="37.83203125" style="5" customWidth="1"/>
    <col min="1026" max="1028" width="11.5" style="5" customWidth="1"/>
    <col min="1029" max="1034" width="4.6640625" style="5" customWidth="1"/>
    <col min="1035" max="1036" width="11.5" style="5"/>
    <col min="1037" max="1037" width="12.1640625" style="5" customWidth="1"/>
    <col min="1038" max="1038" width="14.83203125" style="5" customWidth="1"/>
    <col min="1039" max="1276" width="11.5" style="5"/>
    <col min="1277" max="1277" width="5.6640625" style="5" customWidth="1"/>
    <col min="1278" max="1278" width="57" style="5" customWidth="1"/>
    <col min="1279" max="1280" width="11.5" style="5" customWidth="1"/>
    <col min="1281" max="1281" width="37.83203125" style="5" customWidth="1"/>
    <col min="1282" max="1284" width="11.5" style="5" customWidth="1"/>
    <col min="1285" max="1290" width="4.6640625" style="5" customWidth="1"/>
    <col min="1291" max="1292" width="11.5" style="5"/>
    <col min="1293" max="1293" width="12.1640625" style="5" customWidth="1"/>
    <col min="1294" max="1294" width="14.83203125" style="5" customWidth="1"/>
    <col min="1295" max="1532" width="11.5" style="5"/>
    <col min="1533" max="1533" width="5.6640625" style="5" customWidth="1"/>
    <col min="1534" max="1534" width="57" style="5" customWidth="1"/>
    <col min="1535" max="1536" width="11.5" style="5" customWidth="1"/>
    <col min="1537" max="1537" width="37.83203125" style="5" customWidth="1"/>
    <col min="1538" max="1540" width="11.5" style="5" customWidth="1"/>
    <col min="1541" max="1546" width="4.6640625" style="5" customWidth="1"/>
    <col min="1547" max="1548" width="11.5" style="5"/>
    <col min="1549" max="1549" width="12.1640625" style="5" customWidth="1"/>
    <col min="1550" max="1550" width="14.83203125" style="5" customWidth="1"/>
    <col min="1551" max="1788" width="11.5" style="5"/>
    <col min="1789" max="1789" width="5.6640625" style="5" customWidth="1"/>
    <col min="1790" max="1790" width="57" style="5" customWidth="1"/>
    <col min="1791" max="1792" width="11.5" style="5" customWidth="1"/>
    <col min="1793" max="1793" width="37.83203125" style="5" customWidth="1"/>
    <col min="1794" max="1796" width="11.5" style="5" customWidth="1"/>
    <col min="1797" max="1802" width="4.6640625" style="5" customWidth="1"/>
    <col min="1803" max="1804" width="11.5" style="5"/>
    <col min="1805" max="1805" width="12.1640625" style="5" customWidth="1"/>
    <col min="1806" max="1806" width="14.83203125" style="5" customWidth="1"/>
    <col min="1807" max="2044" width="11.5" style="5"/>
    <col min="2045" max="2045" width="5.6640625" style="5" customWidth="1"/>
    <col min="2046" max="2046" width="57" style="5" customWidth="1"/>
    <col min="2047" max="2048" width="11.5" style="5" customWidth="1"/>
    <col min="2049" max="2049" width="37.83203125" style="5" customWidth="1"/>
    <col min="2050" max="2052" width="11.5" style="5" customWidth="1"/>
    <col min="2053" max="2058" width="4.6640625" style="5" customWidth="1"/>
    <col min="2059" max="2060" width="11.5" style="5"/>
    <col min="2061" max="2061" width="12.1640625" style="5" customWidth="1"/>
    <col min="2062" max="2062" width="14.83203125" style="5" customWidth="1"/>
    <col min="2063" max="2300" width="11.5" style="5"/>
    <col min="2301" max="2301" width="5.6640625" style="5" customWidth="1"/>
    <col min="2302" max="2302" width="57" style="5" customWidth="1"/>
    <col min="2303" max="2304" width="11.5" style="5" customWidth="1"/>
    <col min="2305" max="2305" width="37.83203125" style="5" customWidth="1"/>
    <col min="2306" max="2308" width="11.5" style="5" customWidth="1"/>
    <col min="2309" max="2314" width="4.6640625" style="5" customWidth="1"/>
    <col min="2315" max="2316" width="11.5" style="5"/>
    <col min="2317" max="2317" width="12.1640625" style="5" customWidth="1"/>
    <col min="2318" max="2318" width="14.83203125" style="5" customWidth="1"/>
    <col min="2319" max="2556" width="11.5" style="5"/>
    <col min="2557" max="2557" width="5.6640625" style="5" customWidth="1"/>
    <col min="2558" max="2558" width="57" style="5" customWidth="1"/>
    <col min="2559" max="2560" width="11.5" style="5" customWidth="1"/>
    <col min="2561" max="2561" width="37.83203125" style="5" customWidth="1"/>
    <col min="2562" max="2564" width="11.5" style="5" customWidth="1"/>
    <col min="2565" max="2570" width="4.6640625" style="5" customWidth="1"/>
    <col min="2571" max="2572" width="11.5" style="5"/>
    <col min="2573" max="2573" width="12.1640625" style="5" customWidth="1"/>
    <col min="2574" max="2574" width="14.83203125" style="5" customWidth="1"/>
    <col min="2575" max="2812" width="11.5" style="5"/>
    <col min="2813" max="2813" width="5.6640625" style="5" customWidth="1"/>
    <col min="2814" max="2814" width="57" style="5" customWidth="1"/>
    <col min="2815" max="2816" width="11.5" style="5" customWidth="1"/>
    <col min="2817" max="2817" width="37.83203125" style="5" customWidth="1"/>
    <col min="2818" max="2820" width="11.5" style="5" customWidth="1"/>
    <col min="2821" max="2826" width="4.6640625" style="5" customWidth="1"/>
    <col min="2827" max="2828" width="11.5" style="5"/>
    <col min="2829" max="2829" width="12.1640625" style="5" customWidth="1"/>
    <col min="2830" max="2830" width="14.83203125" style="5" customWidth="1"/>
    <col min="2831" max="3068" width="11.5" style="5"/>
    <col min="3069" max="3069" width="5.6640625" style="5" customWidth="1"/>
    <col min="3070" max="3070" width="57" style="5" customWidth="1"/>
    <col min="3071" max="3072" width="11.5" style="5" customWidth="1"/>
    <col min="3073" max="3073" width="37.83203125" style="5" customWidth="1"/>
    <col min="3074" max="3076" width="11.5" style="5" customWidth="1"/>
    <col min="3077" max="3082" width="4.6640625" style="5" customWidth="1"/>
    <col min="3083" max="3084" width="11.5" style="5"/>
    <col min="3085" max="3085" width="12.1640625" style="5" customWidth="1"/>
    <col min="3086" max="3086" width="14.83203125" style="5" customWidth="1"/>
    <col min="3087" max="3324" width="11.5" style="5"/>
    <col min="3325" max="3325" width="5.6640625" style="5" customWidth="1"/>
    <col min="3326" max="3326" width="57" style="5" customWidth="1"/>
    <col min="3327" max="3328" width="11.5" style="5" customWidth="1"/>
    <col min="3329" max="3329" width="37.83203125" style="5" customWidth="1"/>
    <col min="3330" max="3332" width="11.5" style="5" customWidth="1"/>
    <col min="3333" max="3338" width="4.6640625" style="5" customWidth="1"/>
    <col min="3339" max="3340" width="11.5" style="5"/>
    <col min="3341" max="3341" width="12.1640625" style="5" customWidth="1"/>
    <col min="3342" max="3342" width="14.83203125" style="5" customWidth="1"/>
    <col min="3343" max="3580" width="11.5" style="5"/>
    <col min="3581" max="3581" width="5.6640625" style="5" customWidth="1"/>
    <col min="3582" max="3582" width="57" style="5" customWidth="1"/>
    <col min="3583" max="3584" width="11.5" style="5" customWidth="1"/>
    <col min="3585" max="3585" width="37.83203125" style="5" customWidth="1"/>
    <col min="3586" max="3588" width="11.5" style="5" customWidth="1"/>
    <col min="3589" max="3594" width="4.6640625" style="5" customWidth="1"/>
    <col min="3595" max="3596" width="11.5" style="5"/>
    <col min="3597" max="3597" width="12.1640625" style="5" customWidth="1"/>
    <col min="3598" max="3598" width="14.83203125" style="5" customWidth="1"/>
    <col min="3599" max="3836" width="11.5" style="5"/>
    <col min="3837" max="3837" width="5.6640625" style="5" customWidth="1"/>
    <col min="3838" max="3838" width="57" style="5" customWidth="1"/>
    <col min="3839" max="3840" width="11.5" style="5" customWidth="1"/>
    <col min="3841" max="3841" width="37.83203125" style="5" customWidth="1"/>
    <col min="3842" max="3844" width="11.5" style="5" customWidth="1"/>
    <col min="3845" max="3850" width="4.6640625" style="5" customWidth="1"/>
    <col min="3851" max="3852" width="11.5" style="5"/>
    <col min="3853" max="3853" width="12.1640625" style="5" customWidth="1"/>
    <col min="3854" max="3854" width="14.83203125" style="5" customWidth="1"/>
    <col min="3855" max="4092" width="11.5" style="5"/>
    <col min="4093" max="4093" width="5.6640625" style="5" customWidth="1"/>
    <col min="4094" max="4094" width="57" style="5" customWidth="1"/>
    <col min="4095" max="4096" width="11.5" style="5" customWidth="1"/>
    <col min="4097" max="4097" width="37.83203125" style="5" customWidth="1"/>
    <col min="4098" max="4100" width="11.5" style="5" customWidth="1"/>
    <col min="4101" max="4106" width="4.6640625" style="5" customWidth="1"/>
    <col min="4107" max="4108" width="11.5" style="5"/>
    <col min="4109" max="4109" width="12.1640625" style="5" customWidth="1"/>
    <col min="4110" max="4110" width="14.83203125" style="5" customWidth="1"/>
    <col min="4111" max="4348" width="11.5" style="5"/>
    <col min="4349" max="4349" width="5.6640625" style="5" customWidth="1"/>
    <col min="4350" max="4350" width="57" style="5" customWidth="1"/>
    <col min="4351" max="4352" width="11.5" style="5" customWidth="1"/>
    <col min="4353" max="4353" width="37.83203125" style="5" customWidth="1"/>
    <col min="4354" max="4356" width="11.5" style="5" customWidth="1"/>
    <col min="4357" max="4362" width="4.6640625" style="5" customWidth="1"/>
    <col min="4363" max="4364" width="11.5" style="5"/>
    <col min="4365" max="4365" width="12.1640625" style="5" customWidth="1"/>
    <col min="4366" max="4366" width="14.83203125" style="5" customWidth="1"/>
    <col min="4367" max="4604" width="11.5" style="5"/>
    <col min="4605" max="4605" width="5.6640625" style="5" customWidth="1"/>
    <col min="4606" max="4606" width="57" style="5" customWidth="1"/>
    <col min="4607" max="4608" width="11.5" style="5" customWidth="1"/>
    <col min="4609" max="4609" width="37.83203125" style="5" customWidth="1"/>
    <col min="4610" max="4612" width="11.5" style="5" customWidth="1"/>
    <col min="4613" max="4618" width="4.6640625" style="5" customWidth="1"/>
    <col min="4619" max="4620" width="11.5" style="5"/>
    <col min="4621" max="4621" width="12.1640625" style="5" customWidth="1"/>
    <col min="4622" max="4622" width="14.83203125" style="5" customWidth="1"/>
    <col min="4623" max="4860" width="11.5" style="5"/>
    <col min="4861" max="4861" width="5.6640625" style="5" customWidth="1"/>
    <col min="4862" max="4862" width="57" style="5" customWidth="1"/>
    <col min="4863" max="4864" width="11.5" style="5" customWidth="1"/>
    <col min="4865" max="4865" width="37.83203125" style="5" customWidth="1"/>
    <col min="4866" max="4868" width="11.5" style="5" customWidth="1"/>
    <col min="4869" max="4874" width="4.6640625" style="5" customWidth="1"/>
    <col min="4875" max="4876" width="11.5" style="5"/>
    <col min="4877" max="4877" width="12.1640625" style="5" customWidth="1"/>
    <col min="4878" max="4878" width="14.83203125" style="5" customWidth="1"/>
    <col min="4879" max="5116" width="11.5" style="5"/>
    <col min="5117" max="5117" width="5.6640625" style="5" customWidth="1"/>
    <col min="5118" max="5118" width="57" style="5" customWidth="1"/>
    <col min="5119" max="5120" width="11.5" style="5" customWidth="1"/>
    <col min="5121" max="5121" width="37.83203125" style="5" customWidth="1"/>
    <col min="5122" max="5124" width="11.5" style="5" customWidth="1"/>
    <col min="5125" max="5130" width="4.6640625" style="5" customWidth="1"/>
    <col min="5131" max="5132" width="11.5" style="5"/>
    <col min="5133" max="5133" width="12.1640625" style="5" customWidth="1"/>
    <col min="5134" max="5134" width="14.83203125" style="5" customWidth="1"/>
    <col min="5135" max="5372" width="11.5" style="5"/>
    <col min="5373" max="5373" width="5.6640625" style="5" customWidth="1"/>
    <col min="5374" max="5374" width="57" style="5" customWidth="1"/>
    <col min="5375" max="5376" width="11.5" style="5" customWidth="1"/>
    <col min="5377" max="5377" width="37.83203125" style="5" customWidth="1"/>
    <col min="5378" max="5380" width="11.5" style="5" customWidth="1"/>
    <col min="5381" max="5386" width="4.6640625" style="5" customWidth="1"/>
    <col min="5387" max="5388" width="11.5" style="5"/>
    <col min="5389" max="5389" width="12.1640625" style="5" customWidth="1"/>
    <col min="5390" max="5390" width="14.83203125" style="5" customWidth="1"/>
    <col min="5391" max="5628" width="11.5" style="5"/>
    <col min="5629" max="5629" width="5.6640625" style="5" customWidth="1"/>
    <col min="5630" max="5630" width="57" style="5" customWidth="1"/>
    <col min="5631" max="5632" width="11.5" style="5" customWidth="1"/>
    <col min="5633" max="5633" width="37.83203125" style="5" customWidth="1"/>
    <col min="5634" max="5636" width="11.5" style="5" customWidth="1"/>
    <col min="5637" max="5642" width="4.6640625" style="5" customWidth="1"/>
    <col min="5643" max="5644" width="11.5" style="5"/>
    <col min="5645" max="5645" width="12.1640625" style="5" customWidth="1"/>
    <col min="5646" max="5646" width="14.83203125" style="5" customWidth="1"/>
    <col min="5647" max="5884" width="11.5" style="5"/>
    <col min="5885" max="5885" width="5.6640625" style="5" customWidth="1"/>
    <col min="5886" max="5886" width="57" style="5" customWidth="1"/>
    <col min="5887" max="5888" width="11.5" style="5" customWidth="1"/>
    <col min="5889" max="5889" width="37.83203125" style="5" customWidth="1"/>
    <col min="5890" max="5892" width="11.5" style="5" customWidth="1"/>
    <col min="5893" max="5898" width="4.6640625" style="5" customWidth="1"/>
    <col min="5899" max="5900" width="11.5" style="5"/>
    <col min="5901" max="5901" width="12.1640625" style="5" customWidth="1"/>
    <col min="5902" max="5902" width="14.83203125" style="5" customWidth="1"/>
    <col min="5903" max="6140" width="11.5" style="5"/>
    <col min="6141" max="6141" width="5.6640625" style="5" customWidth="1"/>
    <col min="6142" max="6142" width="57" style="5" customWidth="1"/>
    <col min="6143" max="6144" width="11.5" style="5" customWidth="1"/>
    <col min="6145" max="6145" width="37.83203125" style="5" customWidth="1"/>
    <col min="6146" max="6148" width="11.5" style="5" customWidth="1"/>
    <col min="6149" max="6154" width="4.6640625" style="5" customWidth="1"/>
    <col min="6155" max="6156" width="11.5" style="5"/>
    <col min="6157" max="6157" width="12.1640625" style="5" customWidth="1"/>
    <col min="6158" max="6158" width="14.83203125" style="5" customWidth="1"/>
    <col min="6159" max="6396" width="11.5" style="5"/>
    <col min="6397" max="6397" width="5.6640625" style="5" customWidth="1"/>
    <col min="6398" max="6398" width="57" style="5" customWidth="1"/>
    <col min="6399" max="6400" width="11.5" style="5" customWidth="1"/>
    <col min="6401" max="6401" width="37.83203125" style="5" customWidth="1"/>
    <col min="6402" max="6404" width="11.5" style="5" customWidth="1"/>
    <col min="6405" max="6410" width="4.6640625" style="5" customWidth="1"/>
    <col min="6411" max="6412" width="11.5" style="5"/>
    <col min="6413" max="6413" width="12.1640625" style="5" customWidth="1"/>
    <col min="6414" max="6414" width="14.83203125" style="5" customWidth="1"/>
    <col min="6415" max="6652" width="11.5" style="5"/>
    <col min="6653" max="6653" width="5.6640625" style="5" customWidth="1"/>
    <col min="6654" max="6654" width="57" style="5" customWidth="1"/>
    <col min="6655" max="6656" width="11.5" style="5" customWidth="1"/>
    <col min="6657" max="6657" width="37.83203125" style="5" customWidth="1"/>
    <col min="6658" max="6660" width="11.5" style="5" customWidth="1"/>
    <col min="6661" max="6666" width="4.6640625" style="5" customWidth="1"/>
    <col min="6667" max="6668" width="11.5" style="5"/>
    <col min="6669" max="6669" width="12.1640625" style="5" customWidth="1"/>
    <col min="6670" max="6670" width="14.83203125" style="5" customWidth="1"/>
    <col min="6671" max="6908" width="11.5" style="5"/>
    <col min="6909" max="6909" width="5.6640625" style="5" customWidth="1"/>
    <col min="6910" max="6910" width="57" style="5" customWidth="1"/>
    <col min="6911" max="6912" width="11.5" style="5" customWidth="1"/>
    <col min="6913" max="6913" width="37.83203125" style="5" customWidth="1"/>
    <col min="6914" max="6916" width="11.5" style="5" customWidth="1"/>
    <col min="6917" max="6922" width="4.6640625" style="5" customWidth="1"/>
    <col min="6923" max="6924" width="11.5" style="5"/>
    <col min="6925" max="6925" width="12.1640625" style="5" customWidth="1"/>
    <col min="6926" max="6926" width="14.83203125" style="5" customWidth="1"/>
    <col min="6927" max="7164" width="11.5" style="5"/>
    <col min="7165" max="7165" width="5.6640625" style="5" customWidth="1"/>
    <col min="7166" max="7166" width="57" style="5" customWidth="1"/>
    <col min="7167" max="7168" width="11.5" style="5" customWidth="1"/>
    <col min="7169" max="7169" width="37.83203125" style="5" customWidth="1"/>
    <col min="7170" max="7172" width="11.5" style="5" customWidth="1"/>
    <col min="7173" max="7178" width="4.6640625" style="5" customWidth="1"/>
    <col min="7179" max="7180" width="11.5" style="5"/>
    <col min="7181" max="7181" width="12.1640625" style="5" customWidth="1"/>
    <col min="7182" max="7182" width="14.83203125" style="5" customWidth="1"/>
    <col min="7183" max="7420" width="11.5" style="5"/>
    <col min="7421" max="7421" width="5.6640625" style="5" customWidth="1"/>
    <col min="7422" max="7422" width="57" style="5" customWidth="1"/>
    <col min="7423" max="7424" width="11.5" style="5" customWidth="1"/>
    <col min="7425" max="7425" width="37.83203125" style="5" customWidth="1"/>
    <col min="7426" max="7428" width="11.5" style="5" customWidth="1"/>
    <col min="7429" max="7434" width="4.6640625" style="5" customWidth="1"/>
    <col min="7435" max="7436" width="11.5" style="5"/>
    <col min="7437" max="7437" width="12.1640625" style="5" customWidth="1"/>
    <col min="7438" max="7438" width="14.83203125" style="5" customWidth="1"/>
    <col min="7439" max="7676" width="11.5" style="5"/>
    <col min="7677" max="7677" width="5.6640625" style="5" customWidth="1"/>
    <col min="7678" max="7678" width="57" style="5" customWidth="1"/>
    <col min="7679" max="7680" width="11.5" style="5" customWidth="1"/>
    <col min="7681" max="7681" width="37.83203125" style="5" customWidth="1"/>
    <col min="7682" max="7684" width="11.5" style="5" customWidth="1"/>
    <col min="7685" max="7690" width="4.6640625" style="5" customWidth="1"/>
    <col min="7691" max="7692" width="11.5" style="5"/>
    <col min="7693" max="7693" width="12.1640625" style="5" customWidth="1"/>
    <col min="7694" max="7694" width="14.83203125" style="5" customWidth="1"/>
    <col min="7695" max="7932" width="11.5" style="5"/>
    <col min="7933" max="7933" width="5.6640625" style="5" customWidth="1"/>
    <col min="7934" max="7934" width="57" style="5" customWidth="1"/>
    <col min="7935" max="7936" width="11.5" style="5" customWidth="1"/>
    <col min="7937" max="7937" width="37.83203125" style="5" customWidth="1"/>
    <col min="7938" max="7940" width="11.5" style="5" customWidth="1"/>
    <col min="7941" max="7946" width="4.6640625" style="5" customWidth="1"/>
    <col min="7947" max="7948" width="11.5" style="5"/>
    <col min="7949" max="7949" width="12.1640625" style="5" customWidth="1"/>
    <col min="7950" max="7950" width="14.83203125" style="5" customWidth="1"/>
    <col min="7951" max="8188" width="11.5" style="5"/>
    <col min="8189" max="8189" width="5.6640625" style="5" customWidth="1"/>
    <col min="8190" max="8190" width="57" style="5" customWidth="1"/>
    <col min="8191" max="8192" width="11.5" style="5" customWidth="1"/>
    <col min="8193" max="8193" width="37.83203125" style="5" customWidth="1"/>
    <col min="8194" max="8196" width="11.5" style="5" customWidth="1"/>
    <col min="8197" max="8202" width="4.6640625" style="5" customWidth="1"/>
    <col min="8203" max="8204" width="11.5" style="5"/>
    <col min="8205" max="8205" width="12.1640625" style="5" customWidth="1"/>
    <col min="8206" max="8206" width="14.83203125" style="5" customWidth="1"/>
    <col min="8207" max="8444" width="11.5" style="5"/>
    <col min="8445" max="8445" width="5.6640625" style="5" customWidth="1"/>
    <col min="8446" max="8446" width="57" style="5" customWidth="1"/>
    <col min="8447" max="8448" width="11.5" style="5" customWidth="1"/>
    <col min="8449" max="8449" width="37.83203125" style="5" customWidth="1"/>
    <col min="8450" max="8452" width="11.5" style="5" customWidth="1"/>
    <col min="8453" max="8458" width="4.6640625" style="5" customWidth="1"/>
    <col min="8459" max="8460" width="11.5" style="5"/>
    <col min="8461" max="8461" width="12.1640625" style="5" customWidth="1"/>
    <col min="8462" max="8462" width="14.83203125" style="5" customWidth="1"/>
    <col min="8463" max="8700" width="11.5" style="5"/>
    <col min="8701" max="8701" width="5.6640625" style="5" customWidth="1"/>
    <col min="8702" max="8702" width="57" style="5" customWidth="1"/>
    <col min="8703" max="8704" width="11.5" style="5" customWidth="1"/>
    <col min="8705" max="8705" width="37.83203125" style="5" customWidth="1"/>
    <col min="8706" max="8708" width="11.5" style="5" customWidth="1"/>
    <col min="8709" max="8714" width="4.6640625" style="5" customWidth="1"/>
    <col min="8715" max="8716" width="11.5" style="5"/>
    <col min="8717" max="8717" width="12.1640625" style="5" customWidth="1"/>
    <col min="8718" max="8718" width="14.83203125" style="5" customWidth="1"/>
    <col min="8719" max="8956" width="11.5" style="5"/>
    <col min="8957" max="8957" width="5.6640625" style="5" customWidth="1"/>
    <col min="8958" max="8958" width="57" style="5" customWidth="1"/>
    <col min="8959" max="8960" width="11.5" style="5" customWidth="1"/>
    <col min="8961" max="8961" width="37.83203125" style="5" customWidth="1"/>
    <col min="8962" max="8964" width="11.5" style="5" customWidth="1"/>
    <col min="8965" max="8970" width="4.6640625" style="5" customWidth="1"/>
    <col min="8971" max="8972" width="11.5" style="5"/>
    <col min="8973" max="8973" width="12.1640625" style="5" customWidth="1"/>
    <col min="8974" max="8974" width="14.83203125" style="5" customWidth="1"/>
    <col min="8975" max="9212" width="11.5" style="5"/>
    <col min="9213" max="9213" width="5.6640625" style="5" customWidth="1"/>
    <col min="9214" max="9214" width="57" style="5" customWidth="1"/>
    <col min="9215" max="9216" width="11.5" style="5" customWidth="1"/>
    <col min="9217" max="9217" width="37.83203125" style="5" customWidth="1"/>
    <col min="9218" max="9220" width="11.5" style="5" customWidth="1"/>
    <col min="9221" max="9226" width="4.6640625" style="5" customWidth="1"/>
    <col min="9227" max="9228" width="11.5" style="5"/>
    <col min="9229" max="9229" width="12.1640625" style="5" customWidth="1"/>
    <col min="9230" max="9230" width="14.83203125" style="5" customWidth="1"/>
    <col min="9231" max="9468" width="11.5" style="5"/>
    <col min="9469" max="9469" width="5.6640625" style="5" customWidth="1"/>
    <col min="9470" max="9470" width="57" style="5" customWidth="1"/>
    <col min="9471" max="9472" width="11.5" style="5" customWidth="1"/>
    <col min="9473" max="9473" width="37.83203125" style="5" customWidth="1"/>
    <col min="9474" max="9476" width="11.5" style="5" customWidth="1"/>
    <col min="9477" max="9482" width="4.6640625" style="5" customWidth="1"/>
    <col min="9483" max="9484" width="11.5" style="5"/>
    <col min="9485" max="9485" width="12.1640625" style="5" customWidth="1"/>
    <col min="9486" max="9486" width="14.83203125" style="5" customWidth="1"/>
    <col min="9487" max="9724" width="11.5" style="5"/>
    <col min="9725" max="9725" width="5.6640625" style="5" customWidth="1"/>
    <col min="9726" max="9726" width="57" style="5" customWidth="1"/>
    <col min="9727" max="9728" width="11.5" style="5" customWidth="1"/>
    <col min="9729" max="9729" width="37.83203125" style="5" customWidth="1"/>
    <col min="9730" max="9732" width="11.5" style="5" customWidth="1"/>
    <col min="9733" max="9738" width="4.6640625" style="5" customWidth="1"/>
    <col min="9739" max="9740" width="11.5" style="5"/>
    <col min="9741" max="9741" width="12.1640625" style="5" customWidth="1"/>
    <col min="9742" max="9742" width="14.83203125" style="5" customWidth="1"/>
    <col min="9743" max="9980" width="11.5" style="5"/>
    <col min="9981" max="9981" width="5.6640625" style="5" customWidth="1"/>
    <col min="9982" max="9982" width="57" style="5" customWidth="1"/>
    <col min="9983" max="9984" width="11.5" style="5" customWidth="1"/>
    <col min="9985" max="9985" width="37.83203125" style="5" customWidth="1"/>
    <col min="9986" max="9988" width="11.5" style="5" customWidth="1"/>
    <col min="9989" max="9994" width="4.6640625" style="5" customWidth="1"/>
    <col min="9995" max="9996" width="11.5" style="5"/>
    <col min="9997" max="9997" width="12.1640625" style="5" customWidth="1"/>
    <col min="9998" max="9998" width="14.83203125" style="5" customWidth="1"/>
    <col min="9999" max="10236" width="11.5" style="5"/>
    <col min="10237" max="10237" width="5.6640625" style="5" customWidth="1"/>
    <col min="10238" max="10238" width="57" style="5" customWidth="1"/>
    <col min="10239" max="10240" width="11.5" style="5" customWidth="1"/>
    <col min="10241" max="10241" width="37.83203125" style="5" customWidth="1"/>
    <col min="10242" max="10244" width="11.5" style="5" customWidth="1"/>
    <col min="10245" max="10250" width="4.6640625" style="5" customWidth="1"/>
    <col min="10251" max="10252" width="11.5" style="5"/>
    <col min="10253" max="10253" width="12.1640625" style="5" customWidth="1"/>
    <col min="10254" max="10254" width="14.83203125" style="5" customWidth="1"/>
    <col min="10255" max="10492" width="11.5" style="5"/>
    <col min="10493" max="10493" width="5.6640625" style="5" customWidth="1"/>
    <col min="10494" max="10494" width="57" style="5" customWidth="1"/>
    <col min="10495" max="10496" width="11.5" style="5" customWidth="1"/>
    <col min="10497" max="10497" width="37.83203125" style="5" customWidth="1"/>
    <col min="10498" max="10500" width="11.5" style="5" customWidth="1"/>
    <col min="10501" max="10506" width="4.6640625" style="5" customWidth="1"/>
    <col min="10507" max="10508" width="11.5" style="5"/>
    <col min="10509" max="10509" width="12.1640625" style="5" customWidth="1"/>
    <col min="10510" max="10510" width="14.83203125" style="5" customWidth="1"/>
    <col min="10511" max="10748" width="11.5" style="5"/>
    <col min="10749" max="10749" width="5.6640625" style="5" customWidth="1"/>
    <col min="10750" max="10750" width="57" style="5" customWidth="1"/>
    <col min="10751" max="10752" width="11.5" style="5" customWidth="1"/>
    <col min="10753" max="10753" width="37.83203125" style="5" customWidth="1"/>
    <col min="10754" max="10756" width="11.5" style="5" customWidth="1"/>
    <col min="10757" max="10762" width="4.6640625" style="5" customWidth="1"/>
    <col min="10763" max="10764" width="11.5" style="5"/>
    <col min="10765" max="10765" width="12.1640625" style="5" customWidth="1"/>
    <col min="10766" max="10766" width="14.83203125" style="5" customWidth="1"/>
    <col min="10767" max="11004" width="11.5" style="5"/>
    <col min="11005" max="11005" width="5.6640625" style="5" customWidth="1"/>
    <col min="11006" max="11006" width="57" style="5" customWidth="1"/>
    <col min="11007" max="11008" width="11.5" style="5" customWidth="1"/>
    <col min="11009" max="11009" width="37.83203125" style="5" customWidth="1"/>
    <col min="11010" max="11012" width="11.5" style="5" customWidth="1"/>
    <col min="11013" max="11018" width="4.6640625" style="5" customWidth="1"/>
    <col min="11019" max="11020" width="11.5" style="5"/>
    <col min="11021" max="11021" width="12.1640625" style="5" customWidth="1"/>
    <col min="11022" max="11022" width="14.83203125" style="5" customWidth="1"/>
    <col min="11023" max="11260" width="11.5" style="5"/>
    <col min="11261" max="11261" width="5.6640625" style="5" customWidth="1"/>
    <col min="11262" max="11262" width="57" style="5" customWidth="1"/>
    <col min="11263" max="11264" width="11.5" style="5" customWidth="1"/>
    <col min="11265" max="11265" width="37.83203125" style="5" customWidth="1"/>
    <col min="11266" max="11268" width="11.5" style="5" customWidth="1"/>
    <col min="11269" max="11274" width="4.6640625" style="5" customWidth="1"/>
    <col min="11275" max="11276" width="11.5" style="5"/>
    <col min="11277" max="11277" width="12.1640625" style="5" customWidth="1"/>
    <col min="11278" max="11278" width="14.83203125" style="5" customWidth="1"/>
    <col min="11279" max="11516" width="11.5" style="5"/>
    <col min="11517" max="11517" width="5.6640625" style="5" customWidth="1"/>
    <col min="11518" max="11518" width="57" style="5" customWidth="1"/>
    <col min="11519" max="11520" width="11.5" style="5" customWidth="1"/>
    <col min="11521" max="11521" width="37.83203125" style="5" customWidth="1"/>
    <col min="11522" max="11524" width="11.5" style="5" customWidth="1"/>
    <col min="11525" max="11530" width="4.6640625" style="5" customWidth="1"/>
    <col min="11531" max="11532" width="11.5" style="5"/>
    <col min="11533" max="11533" width="12.1640625" style="5" customWidth="1"/>
    <col min="11534" max="11534" width="14.83203125" style="5" customWidth="1"/>
    <col min="11535" max="11772" width="11.5" style="5"/>
    <col min="11773" max="11773" width="5.6640625" style="5" customWidth="1"/>
    <col min="11774" max="11774" width="57" style="5" customWidth="1"/>
    <col min="11775" max="11776" width="11.5" style="5" customWidth="1"/>
    <col min="11777" max="11777" width="37.83203125" style="5" customWidth="1"/>
    <col min="11778" max="11780" width="11.5" style="5" customWidth="1"/>
    <col min="11781" max="11786" width="4.6640625" style="5" customWidth="1"/>
    <col min="11787" max="11788" width="11.5" style="5"/>
    <col min="11789" max="11789" width="12.1640625" style="5" customWidth="1"/>
    <col min="11790" max="11790" width="14.83203125" style="5" customWidth="1"/>
    <col min="11791" max="12028" width="11.5" style="5"/>
    <col min="12029" max="12029" width="5.6640625" style="5" customWidth="1"/>
    <col min="12030" max="12030" width="57" style="5" customWidth="1"/>
    <col min="12031" max="12032" width="11.5" style="5" customWidth="1"/>
    <col min="12033" max="12033" width="37.83203125" style="5" customWidth="1"/>
    <col min="12034" max="12036" width="11.5" style="5" customWidth="1"/>
    <col min="12037" max="12042" width="4.6640625" style="5" customWidth="1"/>
    <col min="12043" max="12044" width="11.5" style="5"/>
    <col min="12045" max="12045" width="12.1640625" style="5" customWidth="1"/>
    <col min="12046" max="12046" width="14.83203125" style="5" customWidth="1"/>
    <col min="12047" max="12284" width="11.5" style="5"/>
    <col min="12285" max="12285" width="5.6640625" style="5" customWidth="1"/>
    <col min="12286" max="12286" width="57" style="5" customWidth="1"/>
    <col min="12287" max="12288" width="11.5" style="5" customWidth="1"/>
    <col min="12289" max="12289" width="37.83203125" style="5" customWidth="1"/>
    <col min="12290" max="12292" width="11.5" style="5" customWidth="1"/>
    <col min="12293" max="12298" width="4.6640625" style="5" customWidth="1"/>
    <col min="12299" max="12300" width="11.5" style="5"/>
    <col min="12301" max="12301" width="12.1640625" style="5" customWidth="1"/>
    <col min="12302" max="12302" width="14.83203125" style="5" customWidth="1"/>
    <col min="12303" max="12540" width="11.5" style="5"/>
    <col min="12541" max="12541" width="5.6640625" style="5" customWidth="1"/>
    <col min="12542" max="12542" width="57" style="5" customWidth="1"/>
    <col min="12543" max="12544" width="11.5" style="5" customWidth="1"/>
    <col min="12545" max="12545" width="37.83203125" style="5" customWidth="1"/>
    <col min="12546" max="12548" width="11.5" style="5" customWidth="1"/>
    <col min="12549" max="12554" width="4.6640625" style="5" customWidth="1"/>
    <col min="12555" max="12556" width="11.5" style="5"/>
    <col min="12557" max="12557" width="12.1640625" style="5" customWidth="1"/>
    <col min="12558" max="12558" width="14.83203125" style="5" customWidth="1"/>
    <col min="12559" max="12796" width="11.5" style="5"/>
    <col min="12797" max="12797" width="5.6640625" style="5" customWidth="1"/>
    <col min="12798" max="12798" width="57" style="5" customWidth="1"/>
    <col min="12799" max="12800" width="11.5" style="5" customWidth="1"/>
    <col min="12801" max="12801" width="37.83203125" style="5" customWidth="1"/>
    <col min="12802" max="12804" width="11.5" style="5" customWidth="1"/>
    <col min="12805" max="12810" width="4.6640625" style="5" customWidth="1"/>
    <col min="12811" max="12812" width="11.5" style="5"/>
    <col min="12813" max="12813" width="12.1640625" style="5" customWidth="1"/>
    <col min="12814" max="12814" width="14.83203125" style="5" customWidth="1"/>
    <col min="12815" max="13052" width="11.5" style="5"/>
    <col min="13053" max="13053" width="5.6640625" style="5" customWidth="1"/>
    <col min="13054" max="13054" width="57" style="5" customWidth="1"/>
    <col min="13055" max="13056" width="11.5" style="5" customWidth="1"/>
    <col min="13057" max="13057" width="37.83203125" style="5" customWidth="1"/>
    <col min="13058" max="13060" width="11.5" style="5" customWidth="1"/>
    <col min="13061" max="13066" width="4.6640625" style="5" customWidth="1"/>
    <col min="13067" max="13068" width="11.5" style="5"/>
    <col min="13069" max="13069" width="12.1640625" style="5" customWidth="1"/>
    <col min="13070" max="13070" width="14.83203125" style="5" customWidth="1"/>
    <col min="13071" max="13308" width="11.5" style="5"/>
    <col min="13309" max="13309" width="5.6640625" style="5" customWidth="1"/>
    <col min="13310" max="13310" width="57" style="5" customWidth="1"/>
    <col min="13311" max="13312" width="11.5" style="5" customWidth="1"/>
    <col min="13313" max="13313" width="37.83203125" style="5" customWidth="1"/>
    <col min="13314" max="13316" width="11.5" style="5" customWidth="1"/>
    <col min="13317" max="13322" width="4.6640625" style="5" customWidth="1"/>
    <col min="13323" max="13324" width="11.5" style="5"/>
    <col min="13325" max="13325" width="12.1640625" style="5" customWidth="1"/>
    <col min="13326" max="13326" width="14.83203125" style="5" customWidth="1"/>
    <col min="13327" max="13564" width="11.5" style="5"/>
    <col min="13565" max="13565" width="5.6640625" style="5" customWidth="1"/>
    <col min="13566" max="13566" width="57" style="5" customWidth="1"/>
    <col min="13567" max="13568" width="11.5" style="5" customWidth="1"/>
    <col min="13569" max="13569" width="37.83203125" style="5" customWidth="1"/>
    <col min="13570" max="13572" width="11.5" style="5" customWidth="1"/>
    <col min="13573" max="13578" width="4.6640625" style="5" customWidth="1"/>
    <col min="13579" max="13580" width="11.5" style="5"/>
    <col min="13581" max="13581" width="12.1640625" style="5" customWidth="1"/>
    <col min="13582" max="13582" width="14.83203125" style="5" customWidth="1"/>
    <col min="13583" max="13820" width="11.5" style="5"/>
    <col min="13821" max="13821" width="5.6640625" style="5" customWidth="1"/>
    <col min="13822" max="13822" width="57" style="5" customWidth="1"/>
    <col min="13823" max="13824" width="11.5" style="5" customWidth="1"/>
    <col min="13825" max="13825" width="37.83203125" style="5" customWidth="1"/>
    <col min="13826" max="13828" width="11.5" style="5" customWidth="1"/>
    <col min="13829" max="13834" width="4.6640625" style="5" customWidth="1"/>
    <col min="13835" max="13836" width="11.5" style="5"/>
    <col min="13837" max="13837" width="12.1640625" style="5" customWidth="1"/>
    <col min="13838" max="13838" width="14.83203125" style="5" customWidth="1"/>
    <col min="13839" max="14076" width="11.5" style="5"/>
    <col min="14077" max="14077" width="5.6640625" style="5" customWidth="1"/>
    <col min="14078" max="14078" width="57" style="5" customWidth="1"/>
    <col min="14079" max="14080" width="11.5" style="5" customWidth="1"/>
    <col min="14081" max="14081" width="37.83203125" style="5" customWidth="1"/>
    <col min="14082" max="14084" width="11.5" style="5" customWidth="1"/>
    <col min="14085" max="14090" width="4.6640625" style="5" customWidth="1"/>
    <col min="14091" max="14092" width="11.5" style="5"/>
    <col min="14093" max="14093" width="12.1640625" style="5" customWidth="1"/>
    <col min="14094" max="14094" width="14.83203125" style="5" customWidth="1"/>
    <col min="14095" max="14332" width="11.5" style="5"/>
    <col min="14333" max="14333" width="5.6640625" style="5" customWidth="1"/>
    <col min="14334" max="14334" width="57" style="5" customWidth="1"/>
    <col min="14335" max="14336" width="11.5" style="5" customWidth="1"/>
    <col min="14337" max="14337" width="37.83203125" style="5" customWidth="1"/>
    <col min="14338" max="14340" width="11.5" style="5" customWidth="1"/>
    <col min="14341" max="14346" width="4.6640625" style="5" customWidth="1"/>
    <col min="14347" max="14348" width="11.5" style="5"/>
    <col min="14349" max="14349" width="12.1640625" style="5" customWidth="1"/>
    <col min="14350" max="14350" width="14.83203125" style="5" customWidth="1"/>
    <col min="14351" max="14588" width="11.5" style="5"/>
    <col min="14589" max="14589" width="5.6640625" style="5" customWidth="1"/>
    <col min="14590" max="14590" width="57" style="5" customWidth="1"/>
    <col min="14591" max="14592" width="11.5" style="5" customWidth="1"/>
    <col min="14593" max="14593" width="37.83203125" style="5" customWidth="1"/>
    <col min="14594" max="14596" width="11.5" style="5" customWidth="1"/>
    <col min="14597" max="14602" width="4.6640625" style="5" customWidth="1"/>
    <col min="14603" max="14604" width="11.5" style="5"/>
    <col min="14605" max="14605" width="12.1640625" style="5" customWidth="1"/>
    <col min="14606" max="14606" width="14.83203125" style="5" customWidth="1"/>
    <col min="14607" max="14844" width="11.5" style="5"/>
    <col min="14845" max="14845" width="5.6640625" style="5" customWidth="1"/>
    <col min="14846" max="14846" width="57" style="5" customWidth="1"/>
    <col min="14847" max="14848" width="11.5" style="5" customWidth="1"/>
    <col min="14849" max="14849" width="37.83203125" style="5" customWidth="1"/>
    <col min="14850" max="14852" width="11.5" style="5" customWidth="1"/>
    <col min="14853" max="14858" width="4.6640625" style="5" customWidth="1"/>
    <col min="14859" max="14860" width="11.5" style="5"/>
    <col min="14861" max="14861" width="12.1640625" style="5" customWidth="1"/>
    <col min="14862" max="14862" width="14.83203125" style="5" customWidth="1"/>
    <col min="14863" max="15100" width="11.5" style="5"/>
    <col min="15101" max="15101" width="5.6640625" style="5" customWidth="1"/>
    <col min="15102" max="15102" width="57" style="5" customWidth="1"/>
    <col min="15103" max="15104" width="11.5" style="5" customWidth="1"/>
    <col min="15105" max="15105" width="37.83203125" style="5" customWidth="1"/>
    <col min="15106" max="15108" width="11.5" style="5" customWidth="1"/>
    <col min="15109" max="15114" width="4.6640625" style="5" customWidth="1"/>
    <col min="15115" max="15116" width="11.5" style="5"/>
    <col min="15117" max="15117" width="12.1640625" style="5" customWidth="1"/>
    <col min="15118" max="15118" width="14.83203125" style="5" customWidth="1"/>
    <col min="15119" max="15356" width="11.5" style="5"/>
    <col min="15357" max="15357" width="5.6640625" style="5" customWidth="1"/>
    <col min="15358" max="15358" width="57" style="5" customWidth="1"/>
    <col min="15359" max="15360" width="11.5" style="5" customWidth="1"/>
    <col min="15361" max="15361" width="37.83203125" style="5" customWidth="1"/>
    <col min="15362" max="15364" width="11.5" style="5" customWidth="1"/>
    <col min="15365" max="15370" width="4.6640625" style="5" customWidth="1"/>
    <col min="15371" max="15372" width="11.5" style="5"/>
    <col min="15373" max="15373" width="12.1640625" style="5" customWidth="1"/>
    <col min="15374" max="15374" width="14.83203125" style="5" customWidth="1"/>
    <col min="15375" max="15612" width="11.5" style="5"/>
    <col min="15613" max="15613" width="5.6640625" style="5" customWidth="1"/>
    <col min="15614" max="15614" width="57" style="5" customWidth="1"/>
    <col min="15615" max="15616" width="11.5" style="5" customWidth="1"/>
    <col min="15617" max="15617" width="37.83203125" style="5" customWidth="1"/>
    <col min="15618" max="15620" width="11.5" style="5" customWidth="1"/>
    <col min="15621" max="15626" width="4.6640625" style="5" customWidth="1"/>
    <col min="15627" max="15628" width="11.5" style="5"/>
    <col min="15629" max="15629" width="12.1640625" style="5" customWidth="1"/>
    <col min="15630" max="15630" width="14.83203125" style="5" customWidth="1"/>
    <col min="15631" max="15868" width="11.5" style="5"/>
    <col min="15869" max="15869" width="5.6640625" style="5" customWidth="1"/>
    <col min="15870" max="15870" width="57" style="5" customWidth="1"/>
    <col min="15871" max="15872" width="11.5" style="5" customWidth="1"/>
    <col min="15873" max="15873" width="37.83203125" style="5" customWidth="1"/>
    <col min="15874" max="15876" width="11.5" style="5" customWidth="1"/>
    <col min="15877" max="15882" width="4.6640625" style="5" customWidth="1"/>
    <col min="15883" max="15884" width="11.5" style="5"/>
    <col min="15885" max="15885" width="12.1640625" style="5" customWidth="1"/>
    <col min="15886" max="15886" width="14.83203125" style="5" customWidth="1"/>
    <col min="15887" max="16124" width="11.5" style="5"/>
    <col min="16125" max="16125" width="5.6640625" style="5" customWidth="1"/>
    <col min="16126" max="16126" width="57" style="5" customWidth="1"/>
    <col min="16127" max="16128" width="11.5" style="5" customWidth="1"/>
    <col min="16129" max="16129" width="37.83203125" style="5" customWidth="1"/>
    <col min="16130" max="16132" width="11.5" style="5" customWidth="1"/>
    <col min="16133" max="16138" width="4.6640625" style="5" customWidth="1"/>
    <col min="16139" max="16140" width="11.5" style="5"/>
    <col min="16141" max="16141" width="12.1640625" style="5" customWidth="1"/>
    <col min="16142" max="16142" width="14.83203125" style="5" customWidth="1"/>
    <col min="16143" max="16384" width="11.5" style="5"/>
  </cols>
  <sheetData>
    <row r="2" spans="2:17" ht="19" x14ac:dyDescent="0.2">
      <c r="B2" s="84" t="s">
        <v>0</v>
      </c>
      <c r="C2" s="84"/>
      <c r="D2" s="84"/>
      <c r="E2" s="84"/>
      <c r="F2" s="84"/>
      <c r="G2" s="84"/>
      <c r="H2" s="84"/>
      <c r="I2" s="84"/>
      <c r="J2" s="84"/>
    </row>
    <row r="3" spans="2:17" ht="30.75" customHeight="1" x14ac:dyDescent="0.2">
      <c r="B3" s="85" t="s">
        <v>1</v>
      </c>
      <c r="C3" s="86"/>
      <c r="D3" s="89" t="s">
        <v>36</v>
      </c>
      <c r="E3" s="85" t="s">
        <v>2</v>
      </c>
      <c r="F3" s="86"/>
      <c r="G3" s="91" t="s">
        <v>17</v>
      </c>
      <c r="H3" s="92"/>
      <c r="I3" s="93"/>
      <c r="J3" s="86" t="s">
        <v>22</v>
      </c>
      <c r="K3" s="17"/>
      <c r="L3" s="17"/>
      <c r="M3" s="17"/>
      <c r="N3" s="17"/>
      <c r="O3" s="17"/>
      <c r="P3" s="17"/>
      <c r="Q3" s="17"/>
    </row>
    <row r="4" spans="2:17" ht="16" x14ac:dyDescent="0.2">
      <c r="B4" s="87"/>
      <c r="C4" s="88"/>
      <c r="D4" s="90"/>
      <c r="E4" s="87"/>
      <c r="F4" s="88"/>
      <c r="G4" s="30" t="s">
        <v>20</v>
      </c>
      <c r="H4" s="30" t="s">
        <v>19</v>
      </c>
      <c r="I4" s="60" t="s">
        <v>18</v>
      </c>
      <c r="J4" s="88"/>
      <c r="K4" s="15"/>
      <c r="L4" s="15"/>
      <c r="M4" s="15"/>
      <c r="N4" s="15"/>
      <c r="O4" s="15"/>
      <c r="P4" s="16"/>
      <c r="Q4" s="16"/>
    </row>
    <row r="5" spans="2:17" ht="20" x14ac:dyDescent="0.2">
      <c r="B5" s="45" t="s">
        <v>15</v>
      </c>
      <c r="C5" s="22"/>
      <c r="D5" s="23"/>
      <c r="E5" s="24"/>
      <c r="F5" s="25"/>
      <c r="G5" s="26"/>
      <c r="H5" s="26"/>
      <c r="I5" s="26"/>
      <c r="J5" s="62">
        <f>AVERAGE(J7,J24)</f>
        <v>0</v>
      </c>
    </row>
    <row r="6" spans="2:17" ht="32" x14ac:dyDescent="0.2">
      <c r="B6" s="59">
        <v>1.1000000000000001</v>
      </c>
      <c r="C6" s="20" t="s">
        <v>3</v>
      </c>
      <c r="D6" s="34">
        <v>5.2</v>
      </c>
      <c r="E6" s="35" t="s">
        <v>14</v>
      </c>
      <c r="F6" s="20"/>
      <c r="G6" s="32"/>
      <c r="H6" s="32" t="s">
        <v>16</v>
      </c>
      <c r="I6" s="32"/>
      <c r="J6" s="33"/>
    </row>
    <row r="7" spans="2:17" x14ac:dyDescent="0.2">
      <c r="C7" s="8"/>
      <c r="D7" s="7"/>
      <c r="F7" s="8"/>
      <c r="G7" s="44">
        <f>COUNTIF(G6:G6,"x")</f>
        <v>0</v>
      </c>
      <c r="H7" s="44">
        <f>COUNTIF(H6:H6,"x")</f>
        <v>1</v>
      </c>
      <c r="I7" s="44">
        <f>COUNTIF(I6:I6,"x")</f>
        <v>0</v>
      </c>
      <c r="J7" s="61">
        <f>IF(I7=1,"NA",G7/(1-I7))</f>
        <v>0</v>
      </c>
      <c r="Q7" s="1"/>
    </row>
    <row r="8" spans="2:17" x14ac:dyDescent="0.2">
      <c r="C8" s="8"/>
      <c r="D8" s="7"/>
      <c r="F8" s="8"/>
      <c r="G8" s="28"/>
      <c r="H8" s="28"/>
    </row>
    <row r="9" spans="2:17" ht="32" x14ac:dyDescent="0.2">
      <c r="B9" s="40">
        <v>1.2</v>
      </c>
      <c r="C9" s="9" t="s">
        <v>40</v>
      </c>
      <c r="D9" s="10">
        <v>7</v>
      </c>
      <c r="E9" s="21" t="s">
        <v>14</v>
      </c>
      <c r="F9" s="31"/>
      <c r="G9" s="76"/>
      <c r="H9" s="77"/>
      <c r="I9" s="77"/>
      <c r="J9" s="78"/>
    </row>
    <row r="10" spans="2:17" ht="32" x14ac:dyDescent="0.2">
      <c r="B10" s="40">
        <v>1.2</v>
      </c>
      <c r="C10" s="71" t="s">
        <v>41</v>
      </c>
      <c r="D10" s="10" t="s">
        <v>55</v>
      </c>
      <c r="E10" s="21" t="s">
        <v>14</v>
      </c>
      <c r="F10" s="9"/>
      <c r="G10" s="32"/>
      <c r="H10" s="32" t="s">
        <v>16</v>
      </c>
      <c r="I10" s="32"/>
      <c r="J10" s="33"/>
    </row>
    <row r="11" spans="2:17" ht="32" x14ac:dyDescent="0.2">
      <c r="B11" s="40">
        <v>1.2</v>
      </c>
      <c r="C11" s="71" t="s">
        <v>42</v>
      </c>
      <c r="D11" s="10" t="s">
        <v>60</v>
      </c>
      <c r="E11" s="21" t="s">
        <v>14</v>
      </c>
      <c r="F11" s="9"/>
      <c r="G11" s="32"/>
      <c r="H11" s="32" t="s">
        <v>16</v>
      </c>
      <c r="I11" s="32"/>
      <c r="J11" s="13"/>
    </row>
    <row r="12" spans="2:17" ht="32" x14ac:dyDescent="0.2">
      <c r="B12" s="40">
        <v>1.2</v>
      </c>
      <c r="C12" s="71" t="s">
        <v>43</v>
      </c>
      <c r="D12" s="10" t="s">
        <v>61</v>
      </c>
      <c r="E12" s="21" t="s">
        <v>14</v>
      </c>
      <c r="F12" s="9"/>
      <c r="G12" s="32"/>
      <c r="H12" s="32" t="s">
        <v>16</v>
      </c>
      <c r="I12" s="32"/>
      <c r="J12" s="13"/>
    </row>
    <row r="13" spans="2:17" ht="32" x14ac:dyDescent="0.2">
      <c r="B13" s="40">
        <v>1.2</v>
      </c>
      <c r="C13" s="71" t="s">
        <v>44</v>
      </c>
      <c r="D13" s="10" t="s">
        <v>62</v>
      </c>
      <c r="E13" s="21" t="s">
        <v>14</v>
      </c>
      <c r="F13" s="9"/>
      <c r="G13" s="32"/>
      <c r="H13" s="32" t="s">
        <v>16</v>
      </c>
      <c r="I13" s="32"/>
      <c r="J13" s="13"/>
    </row>
    <row r="14" spans="2:17" ht="15" customHeight="1" x14ac:dyDescent="0.2">
      <c r="B14" s="40">
        <v>1.2</v>
      </c>
      <c r="C14" s="71" t="s">
        <v>45</v>
      </c>
      <c r="D14" s="10" t="s">
        <v>63</v>
      </c>
      <c r="E14" s="21" t="s">
        <v>14</v>
      </c>
      <c r="F14" s="9"/>
      <c r="G14" s="32"/>
      <c r="H14" s="32" t="s">
        <v>16</v>
      </c>
      <c r="I14" s="32"/>
      <c r="J14" s="13"/>
    </row>
    <row r="15" spans="2:17" ht="48" x14ac:dyDescent="0.2">
      <c r="B15" s="40">
        <v>1.2</v>
      </c>
      <c r="C15" s="71" t="s">
        <v>46</v>
      </c>
      <c r="D15" s="10" t="s">
        <v>64</v>
      </c>
      <c r="E15" s="21" t="s">
        <v>14</v>
      </c>
      <c r="F15" s="9"/>
      <c r="G15" s="32"/>
      <c r="H15" s="32" t="s">
        <v>16</v>
      </c>
      <c r="I15" s="32"/>
      <c r="J15" s="13"/>
    </row>
    <row r="16" spans="2:17" ht="33" customHeight="1" x14ac:dyDescent="0.2">
      <c r="B16" s="40">
        <v>1.2</v>
      </c>
      <c r="C16" s="71" t="s">
        <v>47</v>
      </c>
      <c r="D16" s="10" t="s">
        <v>65</v>
      </c>
      <c r="E16" s="21" t="s">
        <v>14</v>
      </c>
      <c r="F16" s="9"/>
      <c r="G16" s="32"/>
      <c r="H16" s="32" t="s">
        <v>16</v>
      </c>
      <c r="I16" s="32"/>
      <c r="J16" s="13"/>
    </row>
    <row r="17" spans="2:10" ht="27" x14ac:dyDescent="0.2">
      <c r="B17" s="40">
        <v>1.2</v>
      </c>
      <c r="C17" s="71" t="s">
        <v>48</v>
      </c>
      <c r="D17" s="10" t="s">
        <v>59</v>
      </c>
      <c r="E17" s="21" t="s">
        <v>14</v>
      </c>
      <c r="F17" s="9"/>
      <c r="G17" s="32"/>
      <c r="H17" s="32" t="s">
        <v>16</v>
      </c>
      <c r="I17" s="32"/>
      <c r="J17" s="13"/>
    </row>
    <row r="18" spans="2:10" ht="32" x14ac:dyDescent="0.2">
      <c r="B18" s="40">
        <v>1.2</v>
      </c>
      <c r="C18" s="72" t="s">
        <v>49</v>
      </c>
      <c r="D18" s="10" t="s">
        <v>225</v>
      </c>
      <c r="E18" s="21" t="s">
        <v>14</v>
      </c>
      <c r="F18" s="9"/>
      <c r="G18" s="32"/>
      <c r="H18" s="32" t="s">
        <v>16</v>
      </c>
      <c r="I18" s="32"/>
      <c r="J18" s="13"/>
    </row>
    <row r="19" spans="2:10" ht="15" customHeight="1" x14ac:dyDescent="0.2">
      <c r="B19" s="40">
        <v>1.2</v>
      </c>
      <c r="C19" s="72" t="s">
        <v>50</v>
      </c>
      <c r="D19" s="10" t="s">
        <v>224</v>
      </c>
      <c r="E19" s="21" t="s">
        <v>14</v>
      </c>
      <c r="F19" s="9"/>
      <c r="G19" s="32"/>
      <c r="H19" s="32" t="s">
        <v>16</v>
      </c>
      <c r="I19" s="32"/>
      <c r="J19" s="13"/>
    </row>
    <row r="20" spans="2:10" ht="32" x14ac:dyDescent="0.2">
      <c r="B20" s="40">
        <v>1.2</v>
      </c>
      <c r="C20" s="72" t="s">
        <v>51</v>
      </c>
      <c r="D20" s="10" t="s">
        <v>224</v>
      </c>
      <c r="E20" s="21" t="s">
        <v>14</v>
      </c>
      <c r="F20" s="9"/>
      <c r="G20" s="32"/>
      <c r="H20" s="32" t="s">
        <v>16</v>
      </c>
      <c r="I20" s="32"/>
      <c r="J20" s="13"/>
    </row>
    <row r="21" spans="2:10" ht="15" customHeight="1" x14ac:dyDescent="0.2">
      <c r="B21" s="40">
        <v>1.2</v>
      </c>
      <c r="C21" s="72" t="s">
        <v>52</v>
      </c>
      <c r="D21" s="10" t="s">
        <v>56</v>
      </c>
      <c r="E21" s="21" t="s">
        <v>14</v>
      </c>
      <c r="F21" s="9"/>
      <c r="G21" s="32"/>
      <c r="H21" s="32" t="s">
        <v>16</v>
      </c>
      <c r="I21" s="32"/>
      <c r="J21" s="13"/>
    </row>
    <row r="22" spans="2:10" ht="15" customHeight="1" x14ac:dyDescent="0.2">
      <c r="B22" s="40">
        <v>1.2</v>
      </c>
      <c r="C22" s="72" t="s">
        <v>53</v>
      </c>
      <c r="D22" s="10" t="s">
        <v>57</v>
      </c>
      <c r="E22" s="21" t="s">
        <v>14</v>
      </c>
      <c r="F22" s="9"/>
      <c r="G22" s="32"/>
      <c r="H22" s="32" t="s">
        <v>16</v>
      </c>
      <c r="I22" s="32"/>
      <c r="J22" s="13"/>
    </row>
    <row r="23" spans="2:10" ht="27" x14ac:dyDescent="0.2">
      <c r="B23" s="40">
        <v>1.2</v>
      </c>
      <c r="C23" s="71" t="s">
        <v>54</v>
      </c>
      <c r="D23" s="10" t="s">
        <v>58</v>
      </c>
      <c r="E23" s="21" t="s">
        <v>14</v>
      </c>
      <c r="F23" s="9"/>
      <c r="G23" s="32"/>
      <c r="H23" s="32" t="s">
        <v>16</v>
      </c>
      <c r="I23" s="32"/>
      <c r="J23" s="13"/>
    </row>
    <row r="24" spans="2:10" x14ac:dyDescent="0.2">
      <c r="C24" s="8"/>
      <c r="D24" s="7"/>
      <c r="F24" s="8"/>
      <c r="G24" s="44">
        <f>COUNTIF(G10:G23,"x")</f>
        <v>0</v>
      </c>
      <c r="H24" s="44">
        <f>COUNTIF(H10:H23,"x")</f>
        <v>14</v>
      </c>
      <c r="I24" s="44">
        <f>COUNTIF(I10:I23,"x")</f>
        <v>0</v>
      </c>
      <c r="J24" s="61">
        <f>IF(I24=14,"NA",G24/(14-I24))</f>
        <v>0</v>
      </c>
    </row>
    <row r="25" spans="2:10" x14ac:dyDescent="0.2">
      <c r="C25" s="8"/>
      <c r="D25" s="7"/>
      <c r="F25" s="8"/>
      <c r="G25" s="28"/>
      <c r="H25" s="28"/>
    </row>
    <row r="26" spans="2:10" ht="20" x14ac:dyDescent="0.2">
      <c r="B26" s="45" t="s">
        <v>21</v>
      </c>
      <c r="C26" s="46"/>
      <c r="D26" s="47"/>
      <c r="E26" s="48"/>
      <c r="F26" s="49"/>
      <c r="G26" s="50"/>
      <c r="H26" s="50"/>
      <c r="I26" s="50"/>
      <c r="J26" s="62">
        <f>AVERAGE(J28,J40,J46)</f>
        <v>0</v>
      </c>
    </row>
    <row r="27" spans="2:10" ht="15" customHeight="1" x14ac:dyDescent="0.2">
      <c r="B27" s="40">
        <v>2.1</v>
      </c>
      <c r="C27" s="9" t="s">
        <v>4</v>
      </c>
      <c r="D27" s="10">
        <v>5.4</v>
      </c>
      <c r="E27" s="21" t="s">
        <v>14</v>
      </c>
      <c r="F27" s="31"/>
      <c r="G27" s="12"/>
      <c r="H27" s="12" t="s">
        <v>16</v>
      </c>
      <c r="I27" s="12"/>
      <c r="J27" s="13"/>
    </row>
    <row r="28" spans="2:10" x14ac:dyDescent="0.2">
      <c r="C28" s="8"/>
      <c r="D28" s="7"/>
      <c r="F28" s="8"/>
      <c r="G28" s="44">
        <f>COUNTIF(G27:G27,"x")</f>
        <v>0</v>
      </c>
      <c r="H28" s="44">
        <f>COUNTIF(H27:H27,"x")</f>
        <v>1</v>
      </c>
      <c r="I28" s="44">
        <f>COUNTIF(I27:I27,"x")</f>
        <v>0</v>
      </c>
      <c r="J28" s="61">
        <f>IF(I28=1,"NA",G28/(1-I28))</f>
        <v>0</v>
      </c>
    </row>
    <row r="29" spans="2:10" x14ac:dyDescent="0.2">
      <c r="C29" s="8"/>
      <c r="D29" s="7"/>
      <c r="F29" s="8"/>
      <c r="G29" s="28"/>
      <c r="H29" s="28"/>
    </row>
    <row r="30" spans="2:10" ht="15" customHeight="1" x14ac:dyDescent="0.2">
      <c r="B30" s="40">
        <v>2.2000000000000002</v>
      </c>
      <c r="C30" s="9" t="s">
        <v>66</v>
      </c>
      <c r="D30" s="27">
        <v>9.1</v>
      </c>
      <c r="E30" s="36" t="s">
        <v>14</v>
      </c>
      <c r="F30" s="37"/>
      <c r="G30" s="55"/>
      <c r="H30" s="56"/>
      <c r="I30" s="56"/>
      <c r="J30" s="57"/>
    </row>
    <row r="31" spans="2:10" ht="15" customHeight="1" x14ac:dyDescent="0.2">
      <c r="B31" s="40">
        <v>2.2000000000000002</v>
      </c>
      <c r="C31" s="9" t="s">
        <v>67</v>
      </c>
      <c r="D31" s="27" t="s">
        <v>76</v>
      </c>
      <c r="E31" s="36" t="s">
        <v>14</v>
      </c>
      <c r="F31" s="9"/>
      <c r="G31" s="32"/>
      <c r="H31" s="32" t="s">
        <v>16</v>
      </c>
      <c r="I31" s="32"/>
      <c r="J31" s="13"/>
    </row>
    <row r="32" spans="2:10" ht="15" customHeight="1" x14ac:dyDescent="0.2">
      <c r="B32" s="40">
        <v>2.2000000000000002</v>
      </c>
      <c r="C32" s="9" t="s">
        <v>68</v>
      </c>
      <c r="D32" s="27" t="s">
        <v>77</v>
      </c>
      <c r="E32" s="36" t="s">
        <v>14</v>
      </c>
      <c r="F32" s="9"/>
      <c r="G32" s="32"/>
      <c r="H32" s="32" t="s">
        <v>16</v>
      </c>
      <c r="I32" s="32"/>
      <c r="J32" s="13"/>
    </row>
    <row r="33" spans="2:10" ht="15" customHeight="1" x14ac:dyDescent="0.2">
      <c r="B33" s="40">
        <v>2.2000000000000002</v>
      </c>
      <c r="C33" s="9" t="s">
        <v>69</v>
      </c>
      <c r="D33" s="27" t="s">
        <v>78</v>
      </c>
      <c r="E33" s="36" t="s">
        <v>14</v>
      </c>
      <c r="F33" s="9"/>
      <c r="G33" s="32"/>
      <c r="H33" s="32" t="s">
        <v>16</v>
      </c>
      <c r="I33" s="32"/>
      <c r="J33" s="13"/>
    </row>
    <row r="34" spans="2:10" ht="15" customHeight="1" x14ac:dyDescent="0.2">
      <c r="B34" s="40">
        <v>2.2000000000000002</v>
      </c>
      <c r="C34" s="9" t="s">
        <v>70</v>
      </c>
      <c r="D34" s="27" t="s">
        <v>79</v>
      </c>
      <c r="E34" s="36" t="s">
        <v>14</v>
      </c>
      <c r="F34" s="9"/>
      <c r="G34" s="32"/>
      <c r="H34" s="32" t="s">
        <v>16</v>
      </c>
      <c r="I34" s="32"/>
      <c r="J34" s="13"/>
    </row>
    <row r="35" spans="2:10" ht="15" customHeight="1" x14ac:dyDescent="0.2">
      <c r="B35" s="40">
        <v>2.2000000000000002</v>
      </c>
      <c r="C35" s="9" t="s">
        <v>71</v>
      </c>
      <c r="D35" s="27" t="s">
        <v>80</v>
      </c>
      <c r="E35" s="36" t="s">
        <v>14</v>
      </c>
      <c r="F35" s="9"/>
      <c r="G35" s="32"/>
      <c r="H35" s="32" t="s">
        <v>16</v>
      </c>
      <c r="I35" s="32"/>
      <c r="J35" s="13"/>
    </row>
    <row r="36" spans="2:10" ht="15" customHeight="1" x14ac:dyDescent="0.2">
      <c r="B36" s="40">
        <v>2.2000000000000002</v>
      </c>
      <c r="C36" s="9" t="s">
        <v>72</v>
      </c>
      <c r="D36" s="27" t="s">
        <v>81</v>
      </c>
      <c r="E36" s="36" t="s">
        <v>14</v>
      </c>
      <c r="F36" s="9"/>
      <c r="G36" s="32"/>
      <c r="H36" s="32" t="s">
        <v>16</v>
      </c>
      <c r="I36" s="32"/>
      <c r="J36" s="13"/>
    </row>
    <row r="37" spans="2:10" ht="15" customHeight="1" x14ac:dyDescent="0.2">
      <c r="B37" s="40">
        <v>2.2000000000000002</v>
      </c>
      <c r="C37" s="9" t="s">
        <v>73</v>
      </c>
      <c r="D37" s="27" t="s">
        <v>82</v>
      </c>
      <c r="E37" s="36" t="s">
        <v>14</v>
      </c>
      <c r="F37" s="9"/>
      <c r="G37" s="32"/>
      <c r="H37" s="32" t="s">
        <v>16</v>
      </c>
      <c r="I37" s="32"/>
      <c r="J37" s="13"/>
    </row>
    <row r="38" spans="2:10" ht="15" customHeight="1" x14ac:dyDescent="0.2">
      <c r="B38" s="40">
        <v>2.2000000000000002</v>
      </c>
      <c r="C38" s="9" t="s">
        <v>74</v>
      </c>
      <c r="D38" s="27" t="s">
        <v>83</v>
      </c>
      <c r="E38" s="36" t="s">
        <v>14</v>
      </c>
      <c r="F38" s="9"/>
      <c r="G38" s="32"/>
      <c r="H38" s="32" t="s">
        <v>16</v>
      </c>
      <c r="I38" s="32"/>
      <c r="J38" s="13"/>
    </row>
    <row r="39" spans="2:10" ht="32" x14ac:dyDescent="0.2">
      <c r="B39" s="40">
        <v>2.2000000000000002</v>
      </c>
      <c r="C39" s="9" t="s">
        <v>75</v>
      </c>
      <c r="D39" s="10" t="s">
        <v>84</v>
      </c>
      <c r="E39" s="21" t="s">
        <v>14</v>
      </c>
      <c r="F39" s="9"/>
      <c r="G39" s="32"/>
      <c r="H39" s="32" t="s">
        <v>16</v>
      </c>
      <c r="I39" s="32"/>
      <c r="J39" s="13"/>
    </row>
    <row r="40" spans="2:10" x14ac:dyDescent="0.2">
      <c r="C40" s="8"/>
      <c r="D40" s="7"/>
      <c r="F40" s="8"/>
      <c r="G40" s="43">
        <f>COUNTIF(G31:G39,"x")</f>
        <v>0</v>
      </c>
      <c r="H40" s="43">
        <f>COUNTIF(H31:H39,"x")</f>
        <v>9</v>
      </c>
      <c r="I40" s="44">
        <f>COUNTIF(I31:I39,"x")</f>
        <v>0</v>
      </c>
      <c r="J40" s="61">
        <f>IF(I40=9,"NA",G40/(9-I40))</f>
        <v>0</v>
      </c>
    </row>
    <row r="41" spans="2:10" x14ac:dyDescent="0.2">
      <c r="C41" s="8"/>
      <c r="D41" s="7"/>
      <c r="F41" s="8"/>
      <c r="G41" s="38"/>
      <c r="H41" s="38"/>
    </row>
    <row r="42" spans="2:10" ht="64" x14ac:dyDescent="0.2">
      <c r="B42" s="40">
        <v>2.2999999999999998</v>
      </c>
      <c r="C42" s="9" t="s">
        <v>85</v>
      </c>
      <c r="D42" s="27" t="s">
        <v>23</v>
      </c>
      <c r="E42" s="36" t="s">
        <v>14</v>
      </c>
      <c r="F42" s="37"/>
      <c r="G42" s="55"/>
      <c r="H42" s="56"/>
      <c r="I42" s="56"/>
      <c r="J42" s="57"/>
    </row>
    <row r="43" spans="2:10" ht="15" customHeight="1" x14ac:dyDescent="0.2">
      <c r="B43" s="40">
        <v>2.2999999999999998</v>
      </c>
      <c r="C43" s="9" t="s">
        <v>86</v>
      </c>
      <c r="D43" s="10" t="s">
        <v>89</v>
      </c>
      <c r="E43" s="36" t="s">
        <v>14</v>
      </c>
      <c r="F43" s="9"/>
      <c r="G43" s="32"/>
      <c r="H43" s="32" t="s">
        <v>16</v>
      </c>
      <c r="I43" s="32"/>
      <c r="J43" s="13"/>
    </row>
    <row r="44" spans="2:10" ht="18" customHeight="1" x14ac:dyDescent="0.2">
      <c r="B44" s="40">
        <v>2.2999999999999998</v>
      </c>
      <c r="C44" s="9" t="s">
        <v>87</v>
      </c>
      <c r="D44" s="10" t="s">
        <v>90</v>
      </c>
      <c r="E44" s="36" t="s">
        <v>14</v>
      </c>
      <c r="F44" s="9"/>
      <c r="G44" s="32"/>
      <c r="H44" s="32" t="s">
        <v>16</v>
      </c>
      <c r="I44" s="32"/>
      <c r="J44" s="13"/>
    </row>
    <row r="45" spans="2:10" ht="15" customHeight="1" x14ac:dyDescent="0.2">
      <c r="B45" s="40">
        <v>2.2999999999999998</v>
      </c>
      <c r="C45" s="9" t="s">
        <v>88</v>
      </c>
      <c r="D45" s="10" t="s">
        <v>91</v>
      </c>
      <c r="E45" s="21" t="s">
        <v>14</v>
      </c>
      <c r="F45" s="9"/>
      <c r="G45" s="32"/>
      <c r="H45" s="32" t="s">
        <v>16</v>
      </c>
      <c r="I45" s="32"/>
      <c r="J45" s="13"/>
    </row>
    <row r="46" spans="2:10" x14ac:dyDescent="0.2">
      <c r="C46" s="8"/>
      <c r="D46" s="7"/>
      <c r="F46" s="8"/>
      <c r="G46" s="44">
        <f>COUNTIF(G43:G45,"x")</f>
        <v>0</v>
      </c>
      <c r="H46" s="44">
        <f>COUNTIF(H43:H45,"x")</f>
        <v>3</v>
      </c>
      <c r="I46" s="44">
        <f>COUNTIF(I43:I45,"x")</f>
        <v>0</v>
      </c>
      <c r="J46" s="61">
        <f>IF(I46=3,"NA",G46/(3-I46))</f>
        <v>0</v>
      </c>
    </row>
    <row r="47" spans="2:10" x14ac:dyDescent="0.2">
      <c r="C47" s="8"/>
      <c r="D47" s="7"/>
      <c r="F47" s="8"/>
      <c r="G47" s="28"/>
      <c r="H47" s="28"/>
      <c r="I47" s="28"/>
    </row>
    <row r="48" spans="2:10" ht="20" x14ac:dyDescent="0.2">
      <c r="B48" s="45" t="s">
        <v>24</v>
      </c>
      <c r="C48" s="58"/>
      <c r="D48" s="47"/>
      <c r="E48" s="48"/>
      <c r="F48" s="49"/>
      <c r="G48" s="50"/>
      <c r="H48" s="50"/>
      <c r="I48" s="50"/>
      <c r="J48" s="62">
        <f>AVERAGE(J50,J58,J72,J78,J86,J104,J114,J118,J121,J131,J139)</f>
        <v>0</v>
      </c>
    </row>
    <row r="49" spans="2:10" ht="32" x14ac:dyDescent="0.2">
      <c r="B49" s="40">
        <v>3.1</v>
      </c>
      <c r="C49" s="9" t="s">
        <v>5</v>
      </c>
      <c r="D49" s="10">
        <v>5.5</v>
      </c>
      <c r="E49" s="21" t="s">
        <v>14</v>
      </c>
      <c r="F49" s="9"/>
      <c r="G49" s="12"/>
      <c r="H49" s="12" t="s">
        <v>16</v>
      </c>
      <c r="I49" s="12"/>
      <c r="J49" s="13"/>
    </row>
    <row r="50" spans="2:10" x14ac:dyDescent="0.2">
      <c r="C50" s="8"/>
      <c r="D50" s="7"/>
      <c r="F50" s="8"/>
      <c r="G50" s="44">
        <f>COUNTIF(G49:G49,"x")</f>
        <v>0</v>
      </c>
      <c r="H50" s="44">
        <f>COUNTIF(H49:H49,"x")</f>
        <v>1</v>
      </c>
      <c r="I50" s="44">
        <f>COUNTIF(I49:I49,"x")</f>
        <v>0</v>
      </c>
      <c r="J50" s="61">
        <f>IF(I50=1,"NA",G50/(1-I50))</f>
        <v>0</v>
      </c>
    </row>
    <row r="51" spans="2:10" x14ac:dyDescent="0.2">
      <c r="C51" s="8"/>
      <c r="D51" s="7"/>
      <c r="F51" s="8"/>
      <c r="G51" s="28"/>
      <c r="H51" s="28"/>
    </row>
    <row r="52" spans="2:10" ht="32.25" customHeight="1" x14ac:dyDescent="0.2">
      <c r="B52" s="40">
        <v>3.2</v>
      </c>
      <c r="C52" s="73" t="s">
        <v>92</v>
      </c>
      <c r="D52" s="10">
        <v>10.1</v>
      </c>
      <c r="E52" s="21" t="s">
        <v>14</v>
      </c>
      <c r="F52" s="9"/>
      <c r="G52" s="55"/>
      <c r="H52" s="56"/>
      <c r="I52" s="56"/>
      <c r="J52" s="57"/>
    </row>
    <row r="53" spans="2:10" ht="15" customHeight="1" x14ac:dyDescent="0.2">
      <c r="B53" s="40">
        <v>3.2</v>
      </c>
      <c r="C53" s="9" t="s">
        <v>93</v>
      </c>
      <c r="D53" s="10" t="s">
        <v>98</v>
      </c>
      <c r="E53" s="21" t="s">
        <v>14</v>
      </c>
      <c r="F53" s="9"/>
      <c r="G53" s="12"/>
      <c r="H53" s="12" t="s">
        <v>16</v>
      </c>
      <c r="I53" s="12"/>
      <c r="J53" s="33"/>
    </row>
    <row r="54" spans="2:10" ht="15" customHeight="1" x14ac:dyDescent="0.2">
      <c r="B54" s="40">
        <v>3.2</v>
      </c>
      <c r="C54" s="9" t="s">
        <v>94</v>
      </c>
      <c r="D54" s="10" t="s">
        <v>99</v>
      </c>
      <c r="E54" s="21" t="s">
        <v>14</v>
      </c>
      <c r="F54" s="9"/>
      <c r="G54" s="12"/>
      <c r="H54" s="12" t="s">
        <v>16</v>
      </c>
      <c r="I54" s="12"/>
      <c r="J54" s="13"/>
    </row>
    <row r="55" spans="2:10" ht="15" customHeight="1" x14ac:dyDescent="0.2">
      <c r="B55" s="40">
        <v>3.2</v>
      </c>
      <c r="C55" s="9" t="s">
        <v>95</v>
      </c>
      <c r="D55" s="10" t="s">
        <v>100</v>
      </c>
      <c r="E55" s="21" t="s">
        <v>14</v>
      </c>
      <c r="F55" s="9"/>
      <c r="G55" s="12"/>
      <c r="H55" s="12" t="s">
        <v>16</v>
      </c>
      <c r="I55" s="12"/>
      <c r="J55" s="13"/>
    </row>
    <row r="56" spans="2:10" ht="48.75" customHeight="1" x14ac:dyDescent="0.2">
      <c r="B56" s="40">
        <v>3.2</v>
      </c>
      <c r="C56" s="9" t="s">
        <v>96</v>
      </c>
      <c r="D56" s="10" t="s">
        <v>101</v>
      </c>
      <c r="E56" s="21" t="s">
        <v>14</v>
      </c>
      <c r="F56" s="9"/>
      <c r="G56" s="12"/>
      <c r="H56" s="12" t="s">
        <v>16</v>
      </c>
      <c r="I56" s="12"/>
      <c r="J56" s="13"/>
    </row>
    <row r="57" spans="2:10" ht="32.25" customHeight="1" x14ac:dyDescent="0.2">
      <c r="B57" s="40">
        <v>3.2</v>
      </c>
      <c r="C57" s="9" t="s">
        <v>97</v>
      </c>
      <c r="D57" s="10" t="s">
        <v>102</v>
      </c>
      <c r="E57" s="21" t="s">
        <v>14</v>
      </c>
      <c r="F57" s="9"/>
      <c r="G57" s="12"/>
      <c r="H57" s="12" t="s">
        <v>16</v>
      </c>
      <c r="I57" s="12"/>
      <c r="J57" s="13"/>
    </row>
    <row r="58" spans="2:10" x14ac:dyDescent="0.2">
      <c r="C58" s="8"/>
      <c r="D58" s="7"/>
      <c r="F58" s="8"/>
      <c r="G58" s="43">
        <f>COUNTIF(G53:G57,"x")</f>
        <v>0</v>
      </c>
      <c r="H58" s="43">
        <f>COUNTIF(H53:H57,"x")</f>
        <v>5</v>
      </c>
      <c r="I58" s="44">
        <f>COUNTIF(I53:I57,"x")</f>
        <v>0</v>
      </c>
      <c r="J58" s="61">
        <f>IF(I58=5,"NA",G58/(5-I58))</f>
        <v>0</v>
      </c>
    </row>
    <row r="59" spans="2:10" x14ac:dyDescent="0.2">
      <c r="C59" s="8"/>
      <c r="D59" s="7"/>
      <c r="F59" s="8"/>
      <c r="G59" s="38"/>
      <c r="H59" s="38"/>
    </row>
    <row r="60" spans="2:10" ht="45" customHeight="1" x14ac:dyDescent="0.2">
      <c r="B60" s="40">
        <v>3.3</v>
      </c>
      <c r="C60" s="74" t="s">
        <v>182</v>
      </c>
      <c r="D60" s="27">
        <v>10.199999999999999</v>
      </c>
      <c r="E60" s="21" t="s">
        <v>14</v>
      </c>
      <c r="F60" s="37"/>
      <c r="G60" s="55"/>
      <c r="H60" s="56"/>
      <c r="I60" s="56"/>
      <c r="J60" s="57"/>
    </row>
    <row r="61" spans="2:10" ht="33" customHeight="1" x14ac:dyDescent="0.2">
      <c r="B61" s="40">
        <v>3.3</v>
      </c>
      <c r="C61" s="73" t="s">
        <v>103</v>
      </c>
      <c r="D61" s="10" t="s">
        <v>114</v>
      </c>
      <c r="E61" s="21" t="s">
        <v>14</v>
      </c>
      <c r="F61" s="9"/>
      <c r="G61" s="12"/>
      <c r="H61" s="12" t="s">
        <v>16</v>
      </c>
      <c r="I61" s="12"/>
      <c r="J61" s="13"/>
    </row>
    <row r="62" spans="2:10" ht="36.75" customHeight="1" x14ac:dyDescent="0.2">
      <c r="B62" s="40">
        <v>3.3</v>
      </c>
      <c r="C62" s="73" t="s">
        <v>104</v>
      </c>
      <c r="D62" s="10" t="s">
        <v>114</v>
      </c>
      <c r="E62" s="21" t="s">
        <v>14</v>
      </c>
      <c r="F62" s="9"/>
      <c r="G62" s="12"/>
      <c r="H62" s="12" t="s">
        <v>16</v>
      </c>
      <c r="I62" s="12"/>
      <c r="J62" s="13"/>
    </row>
    <row r="63" spans="2:10" ht="33" customHeight="1" x14ac:dyDescent="0.2">
      <c r="B63" s="40">
        <v>3.3</v>
      </c>
      <c r="C63" s="73" t="s">
        <v>105</v>
      </c>
      <c r="D63" s="10" t="s">
        <v>114</v>
      </c>
      <c r="E63" s="21" t="s">
        <v>14</v>
      </c>
      <c r="F63" s="9"/>
      <c r="G63" s="12"/>
      <c r="H63" s="12" t="s">
        <v>16</v>
      </c>
      <c r="I63" s="12"/>
      <c r="J63" s="13"/>
    </row>
    <row r="64" spans="2:10" ht="15" customHeight="1" x14ac:dyDescent="0.2">
      <c r="B64" s="40">
        <v>3.3</v>
      </c>
      <c r="C64" s="73" t="s">
        <v>106</v>
      </c>
      <c r="D64" s="10" t="s">
        <v>114</v>
      </c>
      <c r="E64" s="21" t="s">
        <v>14</v>
      </c>
      <c r="F64" s="9"/>
      <c r="G64" s="12"/>
      <c r="H64" s="12" t="s">
        <v>16</v>
      </c>
      <c r="I64" s="12"/>
      <c r="J64" s="13"/>
    </row>
    <row r="65" spans="2:10" ht="15" customHeight="1" x14ac:dyDescent="0.2">
      <c r="B65" s="40">
        <v>3.3</v>
      </c>
      <c r="C65" s="73" t="s">
        <v>107</v>
      </c>
      <c r="D65" s="10" t="s">
        <v>115</v>
      </c>
      <c r="E65" s="21" t="s">
        <v>14</v>
      </c>
      <c r="F65" s="9"/>
      <c r="G65" s="12"/>
      <c r="H65" s="12" t="s">
        <v>16</v>
      </c>
      <c r="I65" s="12"/>
      <c r="J65" s="13"/>
    </row>
    <row r="66" spans="2:10" ht="34.5" customHeight="1" x14ac:dyDescent="0.2">
      <c r="B66" s="40">
        <v>3.3</v>
      </c>
      <c r="C66" s="73" t="s">
        <v>108</v>
      </c>
      <c r="D66" s="10" t="s">
        <v>116</v>
      </c>
      <c r="E66" s="21" t="s">
        <v>14</v>
      </c>
      <c r="F66" s="9"/>
      <c r="G66" s="12"/>
      <c r="H66" s="12" t="s">
        <v>16</v>
      </c>
      <c r="I66" s="12"/>
      <c r="J66" s="13"/>
    </row>
    <row r="67" spans="2:10" ht="30.75" customHeight="1" x14ac:dyDescent="0.2">
      <c r="B67" s="40">
        <v>3.3</v>
      </c>
      <c r="C67" s="73" t="s">
        <v>109</v>
      </c>
      <c r="D67" s="10" t="s">
        <v>117</v>
      </c>
      <c r="E67" s="21" t="s">
        <v>14</v>
      </c>
      <c r="F67" s="9"/>
      <c r="G67" s="12"/>
      <c r="H67" s="12" t="s">
        <v>16</v>
      </c>
      <c r="I67" s="12"/>
      <c r="J67" s="13"/>
    </row>
    <row r="68" spans="2:10" ht="27" x14ac:dyDescent="0.2">
      <c r="B68" s="40">
        <v>3.3</v>
      </c>
      <c r="C68" s="73" t="s">
        <v>110</v>
      </c>
      <c r="D68" s="10" t="s">
        <v>118</v>
      </c>
      <c r="E68" s="21" t="s">
        <v>14</v>
      </c>
      <c r="F68" s="9"/>
      <c r="G68" s="12"/>
      <c r="H68" s="12" t="s">
        <v>16</v>
      </c>
      <c r="I68" s="12"/>
      <c r="J68" s="13"/>
    </row>
    <row r="69" spans="2:10" ht="51" customHeight="1" x14ac:dyDescent="0.2">
      <c r="B69" s="40">
        <v>3.3</v>
      </c>
      <c r="C69" s="9" t="s">
        <v>111</v>
      </c>
      <c r="D69" s="10" t="s">
        <v>119</v>
      </c>
      <c r="E69" s="21" t="s">
        <v>14</v>
      </c>
      <c r="F69" s="9"/>
      <c r="G69" s="12"/>
      <c r="H69" s="12" t="s">
        <v>16</v>
      </c>
      <c r="I69" s="12"/>
      <c r="J69" s="13"/>
    </row>
    <row r="70" spans="2:10" ht="30.75" customHeight="1" x14ac:dyDescent="0.2">
      <c r="B70" s="40">
        <v>3.3</v>
      </c>
      <c r="C70" s="9" t="s">
        <v>112</v>
      </c>
      <c r="D70" s="10" t="s">
        <v>120</v>
      </c>
      <c r="E70" s="21" t="s">
        <v>14</v>
      </c>
      <c r="F70" s="9"/>
      <c r="G70" s="12"/>
      <c r="H70" s="12" t="s">
        <v>16</v>
      </c>
      <c r="I70" s="12"/>
      <c r="J70" s="13"/>
    </row>
    <row r="71" spans="2:10" ht="34.5" customHeight="1" x14ac:dyDescent="0.2">
      <c r="B71" s="40">
        <v>3.3</v>
      </c>
      <c r="C71" s="9" t="s">
        <v>113</v>
      </c>
      <c r="D71" s="10" t="s">
        <v>121</v>
      </c>
      <c r="E71" s="21" t="s">
        <v>14</v>
      </c>
      <c r="F71" s="9"/>
      <c r="G71" s="12"/>
      <c r="H71" s="12" t="s">
        <v>16</v>
      </c>
      <c r="I71" s="12"/>
      <c r="J71" s="13"/>
    </row>
    <row r="72" spans="2:10" x14ac:dyDescent="0.2">
      <c r="C72" s="8"/>
      <c r="D72" s="7"/>
      <c r="F72" s="8"/>
      <c r="G72" s="43">
        <f>COUNTIF(G61:G71,"x")</f>
        <v>0</v>
      </c>
      <c r="H72" s="43">
        <f>COUNTIF(H61:H71,"x")</f>
        <v>11</v>
      </c>
      <c r="I72" s="44">
        <f>COUNTIF(I61:I71,"x")</f>
        <v>0</v>
      </c>
      <c r="J72" s="61">
        <f>IF(I72=11,"NA",G72/(11-I72))</f>
        <v>0</v>
      </c>
    </row>
    <row r="73" spans="2:10" x14ac:dyDescent="0.2">
      <c r="C73" s="8"/>
      <c r="D73" s="7"/>
      <c r="F73" s="8"/>
      <c r="G73" s="38"/>
      <c r="H73" s="38"/>
    </row>
    <row r="74" spans="2:10" ht="32" x14ac:dyDescent="0.2">
      <c r="B74" s="40">
        <v>3.4</v>
      </c>
      <c r="C74" s="9" t="s">
        <v>122</v>
      </c>
      <c r="D74" s="27">
        <v>10.3</v>
      </c>
      <c r="E74" s="36" t="s">
        <v>14</v>
      </c>
      <c r="F74" s="19"/>
      <c r="G74" s="55"/>
      <c r="H74" s="56"/>
      <c r="I74" s="56"/>
      <c r="J74" s="57"/>
    </row>
    <row r="75" spans="2:10" ht="49.5" customHeight="1" x14ac:dyDescent="0.2">
      <c r="B75" s="40">
        <v>3.4</v>
      </c>
      <c r="C75" s="9" t="s">
        <v>123</v>
      </c>
      <c r="D75" s="27" t="s">
        <v>126</v>
      </c>
      <c r="E75" s="36" t="s">
        <v>14</v>
      </c>
      <c r="F75" s="9"/>
      <c r="G75" s="12"/>
      <c r="H75" s="12" t="s">
        <v>16</v>
      </c>
      <c r="I75" s="12"/>
      <c r="J75" s="33"/>
    </row>
    <row r="76" spans="2:10" ht="15" customHeight="1" x14ac:dyDescent="0.2">
      <c r="B76" s="40">
        <v>3.4</v>
      </c>
      <c r="C76" s="9" t="s">
        <v>124</v>
      </c>
      <c r="D76" s="27" t="s">
        <v>127</v>
      </c>
      <c r="E76" s="36" t="s">
        <v>14</v>
      </c>
      <c r="F76" s="9"/>
      <c r="G76" s="12"/>
      <c r="H76" s="12" t="s">
        <v>16</v>
      </c>
      <c r="I76" s="12"/>
      <c r="J76" s="13"/>
    </row>
    <row r="77" spans="2:10" ht="15" customHeight="1" x14ac:dyDescent="0.2">
      <c r="B77" s="40">
        <v>3.4</v>
      </c>
      <c r="C77" s="9" t="s">
        <v>125</v>
      </c>
      <c r="D77" s="10" t="s">
        <v>127</v>
      </c>
      <c r="E77" s="21" t="s">
        <v>14</v>
      </c>
      <c r="F77" s="9"/>
      <c r="G77" s="12"/>
      <c r="H77" s="12" t="s">
        <v>16</v>
      </c>
      <c r="I77" s="12"/>
      <c r="J77" s="13"/>
    </row>
    <row r="78" spans="2:10" x14ac:dyDescent="0.2">
      <c r="C78" s="8"/>
      <c r="D78" s="7"/>
      <c r="F78" s="8"/>
      <c r="G78" s="44">
        <f>COUNTIF(G75:G77,"x")</f>
        <v>0</v>
      </c>
      <c r="H78" s="44">
        <f>COUNTIF(H75:H77,"x")</f>
        <v>3</v>
      </c>
      <c r="I78" s="44">
        <f>COUNTIF(I75:I77,"x")</f>
        <v>0</v>
      </c>
      <c r="J78" s="61">
        <f>IF(I78=3,"NA",G78/(3-I78))</f>
        <v>0</v>
      </c>
    </row>
    <row r="79" spans="2:10" x14ac:dyDescent="0.2">
      <c r="C79" s="8"/>
      <c r="D79" s="7"/>
      <c r="F79" s="8"/>
      <c r="G79" s="28"/>
      <c r="H79" s="28"/>
    </row>
    <row r="80" spans="2:10" x14ac:dyDescent="0.2">
      <c r="C80" s="6"/>
      <c r="D80" s="7"/>
      <c r="F80" s="8"/>
    </row>
    <row r="81" spans="2:10" ht="45" customHeight="1" x14ac:dyDescent="0.2">
      <c r="B81" s="40">
        <v>3.5</v>
      </c>
      <c r="C81" s="73" t="s">
        <v>128</v>
      </c>
      <c r="D81" s="10">
        <v>10.4</v>
      </c>
      <c r="E81" s="21" t="s">
        <v>14</v>
      </c>
      <c r="F81" s="31"/>
      <c r="G81" s="55"/>
      <c r="H81" s="56"/>
      <c r="I81" s="56"/>
      <c r="J81" s="57"/>
    </row>
    <row r="82" spans="2:10" ht="33" customHeight="1" x14ac:dyDescent="0.2">
      <c r="B82" s="40">
        <v>3.5</v>
      </c>
      <c r="C82" s="73" t="s">
        <v>129</v>
      </c>
      <c r="D82" s="10" t="s">
        <v>133</v>
      </c>
      <c r="E82" s="21" t="s">
        <v>14</v>
      </c>
      <c r="F82" s="9"/>
      <c r="G82" s="12"/>
      <c r="H82" s="12" t="s">
        <v>16</v>
      </c>
      <c r="I82" s="12"/>
      <c r="J82" s="33"/>
    </row>
    <row r="83" spans="2:10" ht="32" x14ac:dyDescent="0.2">
      <c r="B83" s="40">
        <v>3.5</v>
      </c>
      <c r="C83" s="73" t="s">
        <v>130</v>
      </c>
      <c r="D83" s="10" t="s">
        <v>134</v>
      </c>
      <c r="E83" s="21" t="s">
        <v>14</v>
      </c>
      <c r="F83" s="9"/>
      <c r="G83" s="12"/>
      <c r="H83" s="12" t="s">
        <v>16</v>
      </c>
      <c r="I83" s="12"/>
      <c r="J83" s="13"/>
    </row>
    <row r="84" spans="2:10" ht="18" customHeight="1" x14ac:dyDescent="0.2">
      <c r="B84" s="40">
        <v>3.5</v>
      </c>
      <c r="C84" s="73" t="s">
        <v>131</v>
      </c>
      <c r="D84" s="10" t="s">
        <v>135</v>
      </c>
      <c r="E84" s="21" t="s">
        <v>14</v>
      </c>
      <c r="F84" s="9"/>
      <c r="G84" s="12"/>
      <c r="H84" s="12" t="s">
        <v>16</v>
      </c>
      <c r="I84" s="12"/>
      <c r="J84" s="13"/>
    </row>
    <row r="85" spans="2:10" ht="48" x14ac:dyDescent="0.2">
      <c r="B85" s="40">
        <v>3.5</v>
      </c>
      <c r="C85" s="73" t="s">
        <v>132</v>
      </c>
      <c r="D85" s="10" t="s">
        <v>136</v>
      </c>
      <c r="E85" s="21" t="s">
        <v>14</v>
      </c>
      <c r="F85" s="9"/>
      <c r="G85" s="12"/>
      <c r="H85" s="12" t="s">
        <v>16</v>
      </c>
      <c r="I85" s="12"/>
      <c r="J85" s="13"/>
    </row>
    <row r="86" spans="2:10" x14ac:dyDescent="0.2">
      <c r="C86" s="75"/>
      <c r="D86" s="7"/>
      <c r="F86" s="8"/>
      <c r="G86" s="44">
        <f>COUNTIF(G82:G85,"x")</f>
        <v>0</v>
      </c>
      <c r="H86" s="44">
        <f>COUNTIF(H82:H85,"x")</f>
        <v>4</v>
      </c>
      <c r="I86" s="44">
        <f>COUNTIF(I82:I85,"x")</f>
        <v>0</v>
      </c>
      <c r="J86" s="61">
        <f>IF(I86=4,"NA",G86/(4-I86))</f>
        <v>0</v>
      </c>
    </row>
    <row r="87" spans="2:10" x14ac:dyDescent="0.2">
      <c r="C87" s="8"/>
      <c r="D87" s="7"/>
      <c r="F87" s="8"/>
      <c r="G87" s="28"/>
      <c r="H87" s="28"/>
    </row>
    <row r="88" spans="2:10" ht="32" x14ac:dyDescent="0.2">
      <c r="B88" s="40">
        <v>3.6</v>
      </c>
      <c r="C88" s="9" t="s">
        <v>183</v>
      </c>
      <c r="D88" s="27">
        <v>10.5</v>
      </c>
      <c r="E88" s="36" t="s">
        <v>14</v>
      </c>
      <c r="F88" s="37"/>
      <c r="G88" s="55"/>
      <c r="H88" s="56"/>
      <c r="I88" s="56"/>
      <c r="J88" s="57"/>
    </row>
    <row r="89" spans="2:10" ht="45.75" customHeight="1" x14ac:dyDescent="0.2">
      <c r="B89" s="40">
        <v>3.6</v>
      </c>
      <c r="C89" s="9" t="s">
        <v>137</v>
      </c>
      <c r="D89" s="27" t="s">
        <v>152</v>
      </c>
      <c r="E89" s="36" t="s">
        <v>14</v>
      </c>
      <c r="F89" s="9"/>
      <c r="G89" s="12"/>
      <c r="H89" s="12" t="s">
        <v>16</v>
      </c>
      <c r="I89" s="12"/>
      <c r="J89" s="13"/>
    </row>
    <row r="90" spans="2:10" ht="20.25" customHeight="1" x14ac:dyDescent="0.2">
      <c r="B90" s="40">
        <v>3.6</v>
      </c>
      <c r="C90" s="9" t="s">
        <v>138</v>
      </c>
      <c r="D90" s="27" t="s">
        <v>153</v>
      </c>
      <c r="E90" s="36" t="s">
        <v>14</v>
      </c>
      <c r="F90" s="9"/>
      <c r="G90" s="12"/>
      <c r="H90" s="12" t="s">
        <v>16</v>
      </c>
      <c r="I90" s="12"/>
      <c r="J90" s="13"/>
    </row>
    <row r="91" spans="2:10" ht="32" x14ac:dyDescent="0.2">
      <c r="B91" s="40">
        <v>3.6</v>
      </c>
      <c r="C91" s="9" t="s">
        <v>139</v>
      </c>
      <c r="D91" s="27" t="s">
        <v>154</v>
      </c>
      <c r="E91" s="36" t="s">
        <v>14</v>
      </c>
      <c r="F91" s="9"/>
      <c r="G91" s="12"/>
      <c r="H91" s="12" t="s">
        <v>16</v>
      </c>
      <c r="I91" s="12"/>
      <c r="J91" s="13"/>
    </row>
    <row r="92" spans="2:10" ht="18" customHeight="1" x14ac:dyDescent="0.2">
      <c r="B92" s="40">
        <v>3.6</v>
      </c>
      <c r="C92" s="9" t="s">
        <v>140</v>
      </c>
      <c r="D92" s="27" t="s">
        <v>155</v>
      </c>
      <c r="E92" s="36" t="s">
        <v>14</v>
      </c>
      <c r="F92" s="9"/>
      <c r="G92" s="12"/>
      <c r="H92" s="12" t="s">
        <v>16</v>
      </c>
      <c r="I92" s="12"/>
      <c r="J92" s="13"/>
    </row>
    <row r="93" spans="2:10" ht="48" x14ac:dyDescent="0.2">
      <c r="B93" s="40">
        <v>3.6</v>
      </c>
      <c r="C93" s="73" t="s">
        <v>141</v>
      </c>
      <c r="D93" s="27" t="s">
        <v>156</v>
      </c>
      <c r="E93" s="36" t="s">
        <v>14</v>
      </c>
      <c r="F93" s="9"/>
      <c r="G93" s="12"/>
      <c r="H93" s="12" t="s">
        <v>16</v>
      </c>
      <c r="I93" s="12"/>
      <c r="J93" s="13"/>
    </row>
    <row r="94" spans="2:10" ht="32" x14ac:dyDescent="0.2">
      <c r="B94" s="40">
        <v>3.6</v>
      </c>
      <c r="C94" s="73" t="s">
        <v>142</v>
      </c>
      <c r="D94" s="27" t="s">
        <v>157</v>
      </c>
      <c r="E94" s="36" t="s">
        <v>14</v>
      </c>
      <c r="F94" s="9"/>
      <c r="G94" s="12"/>
      <c r="H94" s="12" t="s">
        <v>16</v>
      </c>
      <c r="I94" s="12"/>
      <c r="J94" s="13"/>
    </row>
    <row r="95" spans="2:10" ht="48" x14ac:dyDescent="0.2">
      <c r="B95" s="40">
        <v>3.6</v>
      </c>
      <c r="C95" s="73" t="s">
        <v>143</v>
      </c>
      <c r="D95" s="27" t="s">
        <v>158</v>
      </c>
      <c r="E95" s="36" t="s">
        <v>14</v>
      </c>
      <c r="F95" s="9"/>
      <c r="G95" s="12"/>
      <c r="H95" s="12" t="s">
        <v>16</v>
      </c>
      <c r="I95" s="12"/>
      <c r="J95" s="13"/>
    </row>
    <row r="96" spans="2:10" ht="27" x14ac:dyDescent="0.2">
      <c r="B96" s="40">
        <v>3.6</v>
      </c>
      <c r="C96" s="73" t="s">
        <v>144</v>
      </c>
      <c r="D96" s="27" t="s">
        <v>159</v>
      </c>
      <c r="E96" s="36" t="s">
        <v>14</v>
      </c>
      <c r="F96" s="9"/>
      <c r="G96" s="12"/>
      <c r="H96" s="12" t="s">
        <v>16</v>
      </c>
      <c r="I96" s="12"/>
      <c r="J96" s="13"/>
    </row>
    <row r="97" spans="2:10" ht="32" x14ac:dyDescent="0.2">
      <c r="B97" s="40">
        <v>3.6</v>
      </c>
      <c r="C97" s="73" t="s">
        <v>145</v>
      </c>
      <c r="D97" s="27" t="s">
        <v>160</v>
      </c>
      <c r="E97" s="36" t="s">
        <v>14</v>
      </c>
      <c r="F97" s="9"/>
      <c r="G97" s="12"/>
      <c r="H97" s="12" t="s">
        <v>16</v>
      </c>
      <c r="I97" s="12"/>
      <c r="J97" s="13"/>
    </row>
    <row r="98" spans="2:10" ht="17.25" customHeight="1" x14ac:dyDescent="0.2">
      <c r="B98" s="40">
        <v>3.6</v>
      </c>
      <c r="C98" s="73" t="s">
        <v>146</v>
      </c>
      <c r="D98" s="27" t="s">
        <v>161</v>
      </c>
      <c r="E98" s="36" t="s">
        <v>14</v>
      </c>
      <c r="F98" s="9"/>
      <c r="G98" s="12"/>
      <c r="H98" s="12" t="s">
        <v>16</v>
      </c>
      <c r="I98" s="12"/>
      <c r="J98" s="13"/>
    </row>
    <row r="99" spans="2:10" ht="32" x14ac:dyDescent="0.2">
      <c r="B99" s="40">
        <v>3.6</v>
      </c>
      <c r="C99" s="73" t="s">
        <v>147</v>
      </c>
      <c r="D99" s="27" t="s">
        <v>162</v>
      </c>
      <c r="E99" s="36" t="s">
        <v>14</v>
      </c>
      <c r="F99" s="9"/>
      <c r="G99" s="12"/>
      <c r="H99" s="12" t="s">
        <v>16</v>
      </c>
      <c r="I99" s="12"/>
      <c r="J99" s="13"/>
    </row>
    <row r="100" spans="2:10" ht="32" x14ac:dyDescent="0.2">
      <c r="B100" s="40">
        <v>3.6</v>
      </c>
      <c r="C100" s="73" t="s">
        <v>148</v>
      </c>
      <c r="D100" s="27" t="s">
        <v>163</v>
      </c>
      <c r="E100" s="36" t="s">
        <v>14</v>
      </c>
      <c r="F100" s="9"/>
      <c r="G100" s="12"/>
      <c r="H100" s="12" t="s">
        <v>16</v>
      </c>
      <c r="I100" s="12"/>
      <c r="J100" s="13"/>
    </row>
    <row r="101" spans="2:10" ht="32" x14ac:dyDescent="0.2">
      <c r="B101" s="40">
        <v>3.6</v>
      </c>
      <c r="C101" s="9" t="s">
        <v>149</v>
      </c>
      <c r="D101" s="27" t="s">
        <v>164</v>
      </c>
      <c r="E101" s="36" t="s">
        <v>14</v>
      </c>
      <c r="F101" s="9"/>
      <c r="G101" s="12"/>
      <c r="H101" s="12" t="s">
        <v>16</v>
      </c>
      <c r="I101" s="12"/>
      <c r="J101" s="13"/>
    </row>
    <row r="102" spans="2:10" ht="48" x14ac:dyDescent="0.2">
      <c r="B102" s="40">
        <v>3.6</v>
      </c>
      <c r="C102" s="9" t="s">
        <v>150</v>
      </c>
      <c r="D102" s="27" t="s">
        <v>165</v>
      </c>
      <c r="E102" s="36" t="s">
        <v>14</v>
      </c>
      <c r="F102" s="9"/>
      <c r="G102" s="12"/>
      <c r="H102" s="12" t="s">
        <v>16</v>
      </c>
      <c r="I102" s="12"/>
      <c r="J102" s="13"/>
    </row>
    <row r="103" spans="2:10" ht="27" x14ac:dyDescent="0.2">
      <c r="B103" s="40">
        <v>3.6</v>
      </c>
      <c r="C103" s="9" t="s">
        <v>151</v>
      </c>
      <c r="D103" s="10" t="s">
        <v>166</v>
      </c>
      <c r="E103" s="21" t="s">
        <v>14</v>
      </c>
      <c r="F103" s="9"/>
      <c r="G103" s="12"/>
      <c r="H103" s="12" t="s">
        <v>16</v>
      </c>
      <c r="I103" s="12"/>
      <c r="J103" s="13"/>
    </row>
    <row r="104" spans="2:10" x14ac:dyDescent="0.2">
      <c r="C104" s="8"/>
      <c r="D104" s="7"/>
      <c r="F104" s="8"/>
      <c r="G104" s="44">
        <f>COUNTIF(G89:G103,"x")</f>
        <v>0</v>
      </c>
      <c r="H104" s="44">
        <f>COUNTIF(H89:H103,"x")</f>
        <v>15</v>
      </c>
      <c r="I104" s="44">
        <f>COUNTIF(I89:I103,"x")</f>
        <v>0</v>
      </c>
      <c r="J104" s="61">
        <f>IF(I104=15,"NA",G104/(15-I104))</f>
        <v>0</v>
      </c>
    </row>
    <row r="105" spans="2:10" x14ac:dyDescent="0.2">
      <c r="C105" s="8"/>
      <c r="D105" s="7"/>
      <c r="F105" s="8"/>
      <c r="G105" s="28"/>
      <c r="H105" s="28"/>
    </row>
    <row r="106" spans="2:10" ht="63.75" customHeight="1" x14ac:dyDescent="0.2">
      <c r="B106" s="52">
        <v>3.7</v>
      </c>
      <c r="C106" s="73" t="s">
        <v>167</v>
      </c>
      <c r="D106" s="10">
        <v>10.6</v>
      </c>
      <c r="E106" s="21" t="s">
        <v>14</v>
      </c>
      <c r="F106" s="31"/>
      <c r="G106" s="55"/>
      <c r="H106" s="56"/>
      <c r="I106" s="56"/>
      <c r="J106" s="57"/>
    </row>
    <row r="107" spans="2:10" ht="16.5" customHeight="1" x14ac:dyDescent="0.2">
      <c r="B107" s="52">
        <v>3.7</v>
      </c>
      <c r="C107" s="73" t="s">
        <v>168</v>
      </c>
      <c r="D107" s="10" t="s">
        <v>175</v>
      </c>
      <c r="E107" s="21" t="s">
        <v>14</v>
      </c>
      <c r="F107" s="9"/>
      <c r="G107" s="12"/>
      <c r="H107" s="12" t="s">
        <v>16</v>
      </c>
      <c r="I107" s="12"/>
      <c r="J107" s="13"/>
    </row>
    <row r="108" spans="2:10" ht="93.75" customHeight="1" x14ac:dyDescent="0.2">
      <c r="B108" s="52">
        <v>3.7</v>
      </c>
      <c r="C108" s="73" t="s">
        <v>169</v>
      </c>
      <c r="D108" s="10" t="s">
        <v>176</v>
      </c>
      <c r="E108" s="21" t="s">
        <v>14</v>
      </c>
      <c r="F108" s="9"/>
      <c r="G108" s="12"/>
      <c r="H108" s="12" t="s">
        <v>16</v>
      </c>
      <c r="I108" s="12"/>
      <c r="J108" s="13"/>
    </row>
    <row r="109" spans="2:10" ht="15" customHeight="1" x14ac:dyDescent="0.2">
      <c r="B109" s="52">
        <v>3.7</v>
      </c>
      <c r="C109" s="73" t="s">
        <v>170</v>
      </c>
      <c r="D109" s="10" t="s">
        <v>179</v>
      </c>
      <c r="E109" s="21" t="s">
        <v>14</v>
      </c>
      <c r="F109" s="9"/>
      <c r="G109" s="12"/>
      <c r="H109" s="12" t="s">
        <v>16</v>
      </c>
      <c r="I109" s="12"/>
      <c r="J109" s="13"/>
    </row>
    <row r="110" spans="2:10" ht="32" x14ac:dyDescent="0.2">
      <c r="B110" s="52">
        <v>3.7</v>
      </c>
      <c r="C110" s="73" t="s">
        <v>171</v>
      </c>
      <c r="D110" s="10" t="s">
        <v>179</v>
      </c>
      <c r="E110" s="21" t="s">
        <v>14</v>
      </c>
      <c r="F110" s="9"/>
      <c r="G110" s="12"/>
      <c r="H110" s="12" t="s">
        <v>16</v>
      </c>
      <c r="I110" s="12"/>
      <c r="J110" s="13"/>
    </row>
    <row r="111" spans="2:10" ht="48" x14ac:dyDescent="0.2">
      <c r="B111" s="52">
        <v>3.7</v>
      </c>
      <c r="C111" s="73" t="s">
        <v>172</v>
      </c>
      <c r="D111" s="10" t="s">
        <v>179</v>
      </c>
      <c r="E111" s="21" t="s">
        <v>14</v>
      </c>
      <c r="F111" s="9"/>
      <c r="G111" s="12"/>
      <c r="H111" s="12" t="s">
        <v>16</v>
      </c>
      <c r="I111" s="12"/>
      <c r="J111" s="13"/>
    </row>
    <row r="112" spans="2:10" ht="32" x14ac:dyDescent="0.2">
      <c r="B112" s="52">
        <v>3.7</v>
      </c>
      <c r="C112" s="73" t="s">
        <v>173</v>
      </c>
      <c r="D112" s="10" t="s">
        <v>177</v>
      </c>
      <c r="E112" s="21" t="s">
        <v>14</v>
      </c>
      <c r="F112" s="9"/>
      <c r="G112" s="12"/>
      <c r="H112" s="12" t="s">
        <v>16</v>
      </c>
      <c r="I112" s="12"/>
      <c r="J112" s="13"/>
    </row>
    <row r="113" spans="2:10" ht="32" x14ac:dyDescent="0.2">
      <c r="B113" s="40">
        <v>3.7</v>
      </c>
      <c r="C113" s="9" t="s">
        <v>174</v>
      </c>
      <c r="D113" s="10" t="s">
        <v>178</v>
      </c>
      <c r="E113" s="21" t="s">
        <v>14</v>
      </c>
      <c r="F113" s="9"/>
      <c r="G113" s="12"/>
      <c r="H113" s="12" t="s">
        <v>16</v>
      </c>
      <c r="I113" s="12"/>
      <c r="J113" s="13"/>
    </row>
    <row r="114" spans="2:10" x14ac:dyDescent="0.2">
      <c r="C114" s="8"/>
      <c r="D114" s="7"/>
      <c r="F114" s="8"/>
      <c r="G114" s="44">
        <f>COUNTIF(G107:G113,"x")</f>
        <v>0</v>
      </c>
      <c r="H114" s="44">
        <f>COUNTIF(H107:H113,"x")</f>
        <v>7</v>
      </c>
      <c r="I114" s="44">
        <f>COUNTIF(I107:I113,"x")</f>
        <v>0</v>
      </c>
      <c r="J114" s="61">
        <f>IF(I114=7,"NA",G114/(7-I114))</f>
        <v>0</v>
      </c>
    </row>
    <row r="115" spans="2:10" x14ac:dyDescent="0.2">
      <c r="C115" s="8"/>
      <c r="D115" s="7"/>
      <c r="F115" s="8"/>
      <c r="G115" s="28"/>
      <c r="H115" s="28"/>
    </row>
    <row r="116" spans="2:10" x14ac:dyDescent="0.2">
      <c r="C116" s="6"/>
      <c r="D116" s="7"/>
      <c r="F116" s="8"/>
    </row>
    <row r="117" spans="2:10" ht="32" x14ac:dyDescent="0.2">
      <c r="B117" s="40">
        <v>3.8</v>
      </c>
      <c r="C117" s="9" t="s">
        <v>180</v>
      </c>
      <c r="D117" s="10">
        <v>5.16</v>
      </c>
      <c r="E117" s="21" t="s">
        <v>14</v>
      </c>
      <c r="F117" s="9"/>
      <c r="G117" s="12"/>
      <c r="H117" s="12" t="s">
        <v>16</v>
      </c>
      <c r="I117" s="12"/>
      <c r="J117" s="13"/>
    </row>
    <row r="118" spans="2:10" x14ac:dyDescent="0.2">
      <c r="C118" s="8"/>
      <c r="D118" s="7"/>
      <c r="F118" s="8"/>
      <c r="G118" s="44">
        <f>COUNTIF(G117:G117,"x")</f>
        <v>0</v>
      </c>
      <c r="H118" s="44">
        <f>COUNTIF(H117:H117,"x")</f>
        <v>1</v>
      </c>
      <c r="I118" s="44">
        <f>COUNTIF(I117:I117,"x")</f>
        <v>0</v>
      </c>
      <c r="J118" s="61">
        <f>IF(I118=1,"NA",G118/(1-I118))</f>
        <v>0</v>
      </c>
    </row>
    <row r="119" spans="2:10" x14ac:dyDescent="0.2">
      <c r="C119" s="8"/>
      <c r="D119" s="7"/>
      <c r="F119" s="8"/>
      <c r="G119" s="28"/>
      <c r="H119" s="28"/>
    </row>
    <row r="120" spans="2:10" ht="48" x14ac:dyDescent="0.2">
      <c r="B120" s="40">
        <v>3.9</v>
      </c>
      <c r="C120" s="9" t="s">
        <v>6</v>
      </c>
      <c r="D120" s="10">
        <v>5.0999999999999996</v>
      </c>
      <c r="E120" s="21" t="s">
        <v>14</v>
      </c>
      <c r="F120" s="9"/>
      <c r="G120" s="12"/>
      <c r="H120" s="12" t="s">
        <v>16</v>
      </c>
      <c r="I120" s="12"/>
      <c r="J120" s="13"/>
    </row>
    <row r="121" spans="2:10" x14ac:dyDescent="0.2">
      <c r="C121" s="8"/>
      <c r="D121" s="7"/>
      <c r="F121" s="8"/>
      <c r="G121" s="44">
        <f>COUNTIF(G120:G120,"x")</f>
        <v>0</v>
      </c>
      <c r="H121" s="44">
        <f>COUNTIF(H120:H120,"x")</f>
        <v>1</v>
      </c>
      <c r="I121" s="44">
        <f>COUNTIF(I120:I120,"x")</f>
        <v>0</v>
      </c>
      <c r="J121" s="61">
        <f>IF(I121=1,"NA",G121/(1-I121))</f>
        <v>0</v>
      </c>
    </row>
    <row r="122" spans="2:10" x14ac:dyDescent="0.2">
      <c r="C122" s="8"/>
      <c r="D122" s="7"/>
      <c r="F122" s="8"/>
      <c r="G122" s="28"/>
      <c r="H122" s="28"/>
    </row>
    <row r="123" spans="2:10" x14ac:dyDescent="0.2">
      <c r="C123" s="6"/>
      <c r="D123" s="7"/>
      <c r="F123" s="8"/>
    </row>
    <row r="124" spans="2:10" ht="64.5" customHeight="1" x14ac:dyDescent="0.2">
      <c r="B124" s="53">
        <v>3.1</v>
      </c>
      <c r="C124" s="73" t="s">
        <v>181</v>
      </c>
      <c r="D124" s="27">
        <v>11</v>
      </c>
      <c r="E124" s="21" t="s">
        <v>14</v>
      </c>
      <c r="F124" s="9"/>
      <c r="G124" s="55"/>
      <c r="H124" s="56"/>
      <c r="I124" s="56"/>
      <c r="J124" s="57"/>
    </row>
    <row r="125" spans="2:10" ht="15" customHeight="1" x14ac:dyDescent="0.2">
      <c r="B125" s="53">
        <v>3.1</v>
      </c>
      <c r="C125" s="73" t="s">
        <v>184</v>
      </c>
      <c r="D125" s="10">
        <v>11</v>
      </c>
      <c r="E125" s="21" t="s">
        <v>14</v>
      </c>
      <c r="F125" s="9"/>
      <c r="G125" s="12"/>
      <c r="H125" s="12" t="s">
        <v>16</v>
      </c>
      <c r="I125" s="12"/>
      <c r="J125" s="13"/>
    </row>
    <row r="126" spans="2:10" ht="15" customHeight="1" x14ac:dyDescent="0.2">
      <c r="B126" s="53">
        <v>3.1</v>
      </c>
      <c r="C126" s="73" t="s">
        <v>185</v>
      </c>
      <c r="D126" s="10">
        <v>11</v>
      </c>
      <c r="E126" s="21" t="s">
        <v>14</v>
      </c>
      <c r="F126" s="9"/>
      <c r="G126" s="12"/>
      <c r="H126" s="12" t="s">
        <v>16</v>
      </c>
      <c r="I126" s="12"/>
      <c r="J126" s="13"/>
    </row>
    <row r="127" spans="2:10" ht="15" customHeight="1" x14ac:dyDescent="0.2">
      <c r="B127" s="53">
        <v>3.1</v>
      </c>
      <c r="C127" s="73" t="s">
        <v>186</v>
      </c>
      <c r="D127" s="10">
        <v>11</v>
      </c>
      <c r="E127" s="21" t="s">
        <v>14</v>
      </c>
      <c r="F127" s="9"/>
      <c r="G127" s="12"/>
      <c r="H127" s="12" t="s">
        <v>16</v>
      </c>
      <c r="I127" s="12"/>
      <c r="J127" s="13"/>
    </row>
    <row r="128" spans="2:10" ht="27" x14ac:dyDescent="0.2">
      <c r="B128" s="53">
        <v>3.1</v>
      </c>
      <c r="C128" s="73" t="s">
        <v>187</v>
      </c>
      <c r="D128" s="10">
        <v>11</v>
      </c>
      <c r="E128" s="21" t="s">
        <v>14</v>
      </c>
      <c r="F128" s="9"/>
      <c r="G128" s="12"/>
      <c r="H128" s="12" t="s">
        <v>16</v>
      </c>
      <c r="I128" s="12"/>
      <c r="J128" s="13"/>
    </row>
    <row r="129" spans="2:10" ht="27" x14ac:dyDescent="0.2">
      <c r="B129" s="53">
        <v>3.1</v>
      </c>
      <c r="C129" s="73" t="s">
        <v>188</v>
      </c>
      <c r="D129" s="10">
        <v>11</v>
      </c>
      <c r="E129" s="21" t="s">
        <v>14</v>
      </c>
      <c r="F129" s="9"/>
      <c r="G129" s="12"/>
      <c r="H129" s="12" t="s">
        <v>16</v>
      </c>
      <c r="I129" s="12"/>
      <c r="J129" s="13"/>
    </row>
    <row r="130" spans="2:10" ht="15" customHeight="1" x14ac:dyDescent="0.2">
      <c r="B130" s="54">
        <v>3.1</v>
      </c>
      <c r="C130" s="73" t="s">
        <v>189</v>
      </c>
      <c r="D130" s="10">
        <v>11</v>
      </c>
      <c r="E130" s="21" t="s">
        <v>14</v>
      </c>
      <c r="F130" s="9"/>
      <c r="G130" s="12"/>
      <c r="H130" s="12" t="s">
        <v>16</v>
      </c>
      <c r="I130" s="12"/>
      <c r="J130" s="13"/>
    </row>
    <row r="131" spans="2:10" x14ac:dyDescent="0.2">
      <c r="C131" s="75"/>
      <c r="D131" s="7"/>
      <c r="F131" s="8"/>
      <c r="G131" s="44">
        <f>COUNTIF(G125:G130,"x")</f>
        <v>0</v>
      </c>
      <c r="H131" s="44">
        <f>COUNTIF(H125:H130,"x")</f>
        <v>6</v>
      </c>
      <c r="I131" s="44">
        <f>COUNTIF(I125:I130,"x")</f>
        <v>0</v>
      </c>
      <c r="J131" s="61">
        <f>IF(I131=6,"NA",G131/(6-I131))</f>
        <v>0</v>
      </c>
    </row>
    <row r="132" spans="2:10" x14ac:dyDescent="0.2">
      <c r="C132" s="6"/>
      <c r="D132" s="7"/>
      <c r="F132" s="8"/>
    </row>
    <row r="133" spans="2:10" ht="15" customHeight="1" x14ac:dyDescent="0.2">
      <c r="B133" s="52">
        <v>3.11</v>
      </c>
      <c r="C133" s="73" t="s">
        <v>190</v>
      </c>
      <c r="D133" s="27" t="s">
        <v>223</v>
      </c>
      <c r="E133" s="36" t="s">
        <v>14</v>
      </c>
      <c r="F133" s="37"/>
      <c r="G133" s="55"/>
      <c r="H133" s="56"/>
      <c r="I133" s="56"/>
      <c r="J133" s="57"/>
    </row>
    <row r="134" spans="2:10" ht="15" customHeight="1" x14ac:dyDescent="0.2">
      <c r="B134" s="52">
        <v>3.11</v>
      </c>
      <c r="C134" s="73" t="s">
        <v>191</v>
      </c>
      <c r="D134" s="27" t="s">
        <v>223</v>
      </c>
      <c r="E134" s="21" t="s">
        <v>14</v>
      </c>
      <c r="F134" s="9"/>
      <c r="G134" s="12"/>
      <c r="H134" s="12" t="s">
        <v>16</v>
      </c>
      <c r="I134" s="12"/>
      <c r="J134" s="13"/>
    </row>
    <row r="135" spans="2:10" ht="64.5" customHeight="1" x14ac:dyDescent="0.2">
      <c r="B135" s="52">
        <v>3.11</v>
      </c>
      <c r="C135" s="73" t="s">
        <v>192</v>
      </c>
      <c r="D135" s="27" t="s">
        <v>223</v>
      </c>
      <c r="E135" s="21" t="s">
        <v>14</v>
      </c>
      <c r="F135" s="9"/>
      <c r="G135" s="12"/>
      <c r="H135" s="12" t="s">
        <v>16</v>
      </c>
      <c r="I135" s="12"/>
      <c r="J135" s="13"/>
    </row>
    <row r="136" spans="2:10" ht="64" x14ac:dyDescent="0.2">
      <c r="B136" s="52">
        <v>3.11</v>
      </c>
      <c r="C136" s="73" t="s">
        <v>193</v>
      </c>
      <c r="D136" s="27" t="s">
        <v>223</v>
      </c>
      <c r="E136" s="21" t="s">
        <v>14</v>
      </c>
      <c r="F136" s="9"/>
      <c r="G136" s="12"/>
      <c r="H136" s="12" t="s">
        <v>16</v>
      </c>
      <c r="I136" s="12"/>
      <c r="J136" s="13"/>
    </row>
    <row r="137" spans="2:10" ht="32" x14ac:dyDescent="0.2">
      <c r="B137" s="52">
        <v>3.11</v>
      </c>
      <c r="C137" s="73" t="s">
        <v>194</v>
      </c>
      <c r="D137" s="27" t="s">
        <v>223</v>
      </c>
      <c r="E137" s="21" t="s">
        <v>14</v>
      </c>
      <c r="F137" s="9"/>
      <c r="G137" s="12"/>
      <c r="H137" s="12" t="s">
        <v>16</v>
      </c>
      <c r="I137" s="12"/>
      <c r="J137" s="13"/>
    </row>
    <row r="138" spans="2:10" ht="21" customHeight="1" x14ac:dyDescent="0.2">
      <c r="B138" s="40">
        <v>3.11</v>
      </c>
      <c r="C138" s="73" t="s">
        <v>195</v>
      </c>
      <c r="D138" s="10" t="s">
        <v>223</v>
      </c>
      <c r="E138" s="21" t="s">
        <v>14</v>
      </c>
      <c r="F138" s="9"/>
      <c r="G138" s="12"/>
      <c r="H138" s="12" t="s">
        <v>16</v>
      </c>
      <c r="I138" s="12"/>
      <c r="J138" s="13"/>
    </row>
    <row r="139" spans="2:10" x14ac:dyDescent="0.2">
      <c r="C139" s="8"/>
      <c r="D139" s="7"/>
      <c r="F139" s="8"/>
      <c r="G139" s="44">
        <f>COUNTIF(G134:G138,"x")</f>
        <v>0</v>
      </c>
      <c r="H139" s="44">
        <f>COUNTIF(H134:H138,"x")</f>
        <v>5</v>
      </c>
      <c r="I139" s="44">
        <f>COUNTIF(I134:I138,"x")</f>
        <v>0</v>
      </c>
      <c r="J139" s="61">
        <f>IF(I139=5,"NA",G139/(5-I139))</f>
        <v>0</v>
      </c>
    </row>
    <row r="140" spans="2:10" x14ac:dyDescent="0.2">
      <c r="C140" s="8"/>
      <c r="D140" s="7"/>
      <c r="F140" s="8"/>
      <c r="G140" s="28"/>
      <c r="H140" s="28"/>
    </row>
    <row r="141" spans="2:10" ht="20" x14ac:dyDescent="0.2">
      <c r="B141" s="45" t="s">
        <v>26</v>
      </c>
      <c r="C141" s="46"/>
      <c r="D141" s="47"/>
      <c r="E141" s="48"/>
      <c r="F141" s="49"/>
      <c r="G141" s="79"/>
      <c r="H141" s="79"/>
      <c r="I141" s="79"/>
      <c r="J141" s="80">
        <f>AVERAGE(J152,J155,J158,J161,J164,J167)</f>
        <v>0</v>
      </c>
    </row>
    <row r="142" spans="2:10" ht="34.5" customHeight="1" x14ac:dyDescent="0.2">
      <c r="B142" s="40">
        <v>4.0999999999999996</v>
      </c>
      <c r="C142" s="9" t="s">
        <v>197</v>
      </c>
      <c r="D142" s="27">
        <v>8</v>
      </c>
      <c r="E142" s="18"/>
      <c r="F142" s="42" t="s">
        <v>25</v>
      </c>
      <c r="G142" s="81"/>
      <c r="H142" s="82"/>
      <c r="I142" s="82"/>
      <c r="J142" s="83"/>
    </row>
    <row r="143" spans="2:10" ht="32" x14ac:dyDescent="0.2">
      <c r="B143" s="40">
        <v>4.0999999999999996</v>
      </c>
      <c r="C143" s="9" t="s">
        <v>196</v>
      </c>
      <c r="D143" s="27" t="s">
        <v>198</v>
      </c>
      <c r="E143" s="29"/>
      <c r="F143" s="39" t="s">
        <v>25</v>
      </c>
      <c r="G143" s="32"/>
      <c r="H143" s="32" t="s">
        <v>16</v>
      </c>
      <c r="I143" s="32"/>
      <c r="J143" s="33"/>
    </row>
    <row r="144" spans="2:10" ht="32" x14ac:dyDescent="0.2">
      <c r="B144" s="40">
        <v>4.0999999999999996</v>
      </c>
      <c r="C144" s="9" t="s">
        <v>199</v>
      </c>
      <c r="D144" s="27" t="s">
        <v>207</v>
      </c>
      <c r="E144" s="29"/>
      <c r="F144" s="9"/>
      <c r="G144" s="12"/>
      <c r="H144" s="12" t="s">
        <v>16</v>
      </c>
      <c r="I144" s="12"/>
      <c r="J144" s="13"/>
    </row>
    <row r="145" spans="2:10" ht="64" x14ac:dyDescent="0.2">
      <c r="B145" s="40">
        <v>4.0999999999999996</v>
      </c>
      <c r="C145" s="9" t="s">
        <v>200</v>
      </c>
      <c r="D145" s="27" t="s">
        <v>208</v>
      </c>
      <c r="E145" s="29"/>
      <c r="F145" s="9"/>
      <c r="G145" s="12"/>
      <c r="H145" s="12" t="s">
        <v>16</v>
      </c>
      <c r="I145" s="12"/>
      <c r="J145" s="13"/>
    </row>
    <row r="146" spans="2:10" ht="32" x14ac:dyDescent="0.2">
      <c r="B146" s="40">
        <v>4.0999999999999996</v>
      </c>
      <c r="C146" s="9" t="s">
        <v>201</v>
      </c>
      <c r="D146" s="27" t="s">
        <v>209</v>
      </c>
      <c r="E146" s="29"/>
      <c r="F146" s="9"/>
      <c r="G146" s="12"/>
      <c r="H146" s="12" t="s">
        <v>16</v>
      </c>
      <c r="I146" s="12"/>
      <c r="J146" s="13"/>
    </row>
    <row r="147" spans="2:10" ht="16" x14ac:dyDescent="0.2">
      <c r="B147" s="40">
        <v>4.0999999999999996</v>
      </c>
      <c r="C147" s="9" t="s">
        <v>202</v>
      </c>
      <c r="D147" s="27" t="s">
        <v>210</v>
      </c>
      <c r="E147" s="29"/>
      <c r="F147" s="9"/>
      <c r="G147" s="12"/>
      <c r="H147" s="12" t="s">
        <v>16</v>
      </c>
      <c r="I147" s="12"/>
      <c r="J147" s="13"/>
    </row>
    <row r="148" spans="2:10" ht="48" x14ac:dyDescent="0.2">
      <c r="B148" s="40">
        <v>4.0999999999999996</v>
      </c>
      <c r="C148" s="9" t="s">
        <v>203</v>
      </c>
      <c r="D148" s="27" t="s">
        <v>211</v>
      </c>
      <c r="E148" s="29"/>
      <c r="F148" s="9"/>
      <c r="G148" s="12"/>
      <c r="H148" s="12" t="s">
        <v>16</v>
      </c>
      <c r="I148" s="12"/>
      <c r="J148" s="13"/>
    </row>
    <row r="149" spans="2:10" ht="32" x14ac:dyDescent="0.2">
      <c r="B149" s="40">
        <v>4.0999999999999996</v>
      </c>
      <c r="C149" s="9" t="s">
        <v>204</v>
      </c>
      <c r="D149" s="27" t="s">
        <v>212</v>
      </c>
      <c r="E149" s="29"/>
      <c r="F149" s="9"/>
      <c r="G149" s="12"/>
      <c r="H149" s="12" t="s">
        <v>16</v>
      </c>
      <c r="I149" s="12"/>
      <c r="J149" s="13"/>
    </row>
    <row r="150" spans="2:10" ht="16" x14ac:dyDescent="0.2">
      <c r="B150" s="40">
        <v>4.0999999999999996</v>
      </c>
      <c r="C150" s="9" t="s">
        <v>205</v>
      </c>
      <c r="D150" s="27" t="s">
        <v>213</v>
      </c>
      <c r="E150" s="29"/>
      <c r="F150" s="9"/>
      <c r="G150" s="12"/>
      <c r="H150" s="12" t="s">
        <v>16</v>
      </c>
      <c r="I150" s="12"/>
      <c r="J150" s="13"/>
    </row>
    <row r="151" spans="2:10" ht="32" x14ac:dyDescent="0.2">
      <c r="B151" s="40">
        <v>4.0999999999999996</v>
      </c>
      <c r="C151" s="9" t="s">
        <v>206</v>
      </c>
      <c r="D151" s="10" t="s">
        <v>214</v>
      </c>
      <c r="E151" s="29"/>
      <c r="F151" s="9"/>
      <c r="G151" s="12"/>
      <c r="H151" s="12" t="s">
        <v>16</v>
      </c>
      <c r="I151" s="12"/>
      <c r="J151" s="13"/>
    </row>
    <row r="152" spans="2:10" x14ac:dyDescent="0.2">
      <c r="C152" s="8"/>
      <c r="D152" s="7"/>
      <c r="F152" s="8"/>
      <c r="G152" s="43">
        <f>COUNTIF(G143:G151,"x")</f>
        <v>0</v>
      </c>
      <c r="H152" s="43">
        <f>COUNTIF(H143:H151,"x")</f>
        <v>9</v>
      </c>
      <c r="I152" s="44">
        <f>COUNTIF(I143:I151,"x")</f>
        <v>0</v>
      </c>
      <c r="J152" s="61">
        <f>IF(I152=9,"NA",G152/(9-I152))</f>
        <v>0</v>
      </c>
    </row>
    <row r="153" spans="2:10" x14ac:dyDescent="0.2">
      <c r="C153" s="8"/>
      <c r="D153" s="7"/>
      <c r="F153" s="8"/>
      <c r="G153" s="38"/>
      <c r="H153" s="38"/>
    </row>
    <row r="154" spans="2:10" ht="48.75" customHeight="1" x14ac:dyDescent="0.2">
      <c r="B154" s="40">
        <v>4.2</v>
      </c>
      <c r="C154" s="9" t="s">
        <v>7</v>
      </c>
      <c r="D154" s="10">
        <v>5.7</v>
      </c>
      <c r="E154" s="21" t="s">
        <v>14</v>
      </c>
      <c r="F154" s="9"/>
      <c r="G154" s="12"/>
      <c r="H154" s="12" t="s">
        <v>16</v>
      </c>
      <c r="I154" s="12"/>
      <c r="J154" s="13"/>
    </row>
    <row r="155" spans="2:10" ht="15" customHeight="1" x14ac:dyDescent="0.2">
      <c r="C155" s="8"/>
      <c r="D155" s="7"/>
      <c r="F155" s="8"/>
      <c r="G155" s="44">
        <f>COUNTIF(G154:G154,"x")</f>
        <v>0</v>
      </c>
      <c r="H155" s="44">
        <f>COUNTIF(H154:H154,"x")</f>
        <v>1</v>
      </c>
      <c r="I155" s="44">
        <f>COUNTIF(I154:I154,"x")</f>
        <v>0</v>
      </c>
      <c r="J155" s="61">
        <f>IF(I155=1,"NA",G155/(1-I155))</f>
        <v>0</v>
      </c>
    </row>
    <row r="156" spans="2:10" ht="15" customHeight="1" x14ac:dyDescent="0.2">
      <c r="C156" s="8"/>
      <c r="D156" s="7"/>
      <c r="F156" s="8"/>
      <c r="G156" s="28"/>
      <c r="H156" s="28"/>
      <c r="I156" s="28"/>
    </row>
    <row r="157" spans="2:10" ht="48" x14ac:dyDescent="0.2">
      <c r="B157" s="40">
        <v>4.3</v>
      </c>
      <c r="C157" s="9" t="s">
        <v>215</v>
      </c>
      <c r="D157" s="10">
        <v>5.9</v>
      </c>
      <c r="E157" s="21" t="s">
        <v>14</v>
      </c>
      <c r="F157" s="9"/>
      <c r="G157" s="12"/>
      <c r="H157" s="12" t="s">
        <v>16</v>
      </c>
      <c r="I157" s="12"/>
      <c r="J157" s="13"/>
    </row>
    <row r="158" spans="2:10" x14ac:dyDescent="0.2">
      <c r="C158" s="8"/>
      <c r="D158" s="7"/>
      <c r="F158" s="8"/>
      <c r="G158" s="43">
        <f>COUNTIF(G157:G157,"x")</f>
        <v>0</v>
      </c>
      <c r="H158" s="43">
        <f>COUNTIF(H157:H157,"x")</f>
        <v>1</v>
      </c>
      <c r="I158" s="44">
        <f>COUNTIF(I157:I157,"x")</f>
        <v>0</v>
      </c>
      <c r="J158" s="61">
        <f>IF(I158=1,"NA",G158/(1-I158))</f>
        <v>0</v>
      </c>
    </row>
    <row r="159" spans="2:10" x14ac:dyDescent="0.2">
      <c r="C159" s="8"/>
      <c r="D159" s="7"/>
      <c r="F159" s="8"/>
      <c r="G159" s="38"/>
      <c r="H159" s="38"/>
    </row>
    <row r="160" spans="2:10" ht="32" x14ac:dyDescent="0.2">
      <c r="B160" s="40">
        <v>4.4000000000000004</v>
      </c>
      <c r="C160" s="9" t="s">
        <v>216</v>
      </c>
      <c r="D160" s="10">
        <v>5.12</v>
      </c>
      <c r="E160" s="11"/>
      <c r="F160" s="39" t="s">
        <v>25</v>
      </c>
      <c r="G160" s="12"/>
      <c r="H160" s="12" t="s">
        <v>16</v>
      </c>
      <c r="I160" s="12"/>
      <c r="J160" s="13"/>
    </row>
    <row r="161" spans="2:10" x14ac:dyDescent="0.2">
      <c r="C161" s="8"/>
      <c r="D161" s="7"/>
      <c r="F161" s="8"/>
      <c r="G161" s="44">
        <f>COUNTIF(G160:G160,"x")</f>
        <v>0</v>
      </c>
      <c r="H161" s="44">
        <f>COUNTIF(H160:H160,"x")</f>
        <v>1</v>
      </c>
      <c r="I161" s="44">
        <f>COUNTIF(I160:I160,"x")</f>
        <v>0</v>
      </c>
      <c r="J161" s="61">
        <f>IF(I161=1,"NA",G161/(1-I161))</f>
        <v>0</v>
      </c>
    </row>
    <row r="162" spans="2:10" x14ac:dyDescent="0.2">
      <c r="C162" s="8"/>
      <c r="D162" s="7"/>
      <c r="F162" s="8"/>
      <c r="G162" s="28"/>
      <c r="H162" s="28"/>
    </row>
    <row r="163" spans="2:10" ht="48" x14ac:dyDescent="0.2">
      <c r="B163" s="40">
        <v>4.5</v>
      </c>
      <c r="C163" s="9" t="s">
        <v>8</v>
      </c>
      <c r="D163" s="10">
        <v>5.17</v>
      </c>
      <c r="E163" s="11"/>
      <c r="F163" s="39" t="s">
        <v>25</v>
      </c>
      <c r="G163" s="12"/>
      <c r="H163" s="12" t="s">
        <v>16</v>
      </c>
      <c r="I163" s="12"/>
      <c r="J163" s="13"/>
    </row>
    <row r="164" spans="2:10" x14ac:dyDescent="0.2">
      <c r="C164" s="8"/>
      <c r="D164" s="7"/>
      <c r="F164" s="8"/>
      <c r="G164" s="43">
        <f>COUNTIF(G163:G163,"x")</f>
        <v>0</v>
      </c>
      <c r="H164" s="51">
        <f>COUNTIF(H163:H163,"x")</f>
        <v>1</v>
      </c>
      <c r="I164" s="44">
        <f>COUNTIF(I163:I163,"x")</f>
        <v>0</v>
      </c>
      <c r="J164" s="61">
        <f>IF(I164=1,"NA",G164/(1-I164))</f>
        <v>0</v>
      </c>
    </row>
    <row r="165" spans="2:10" x14ac:dyDescent="0.2">
      <c r="C165" s="8"/>
      <c r="D165" s="7"/>
      <c r="F165" s="8"/>
      <c r="G165" s="38"/>
      <c r="H165" s="38"/>
    </row>
    <row r="166" spans="2:10" ht="32" x14ac:dyDescent="0.2">
      <c r="B166" s="40">
        <v>4.5999999999999996</v>
      </c>
      <c r="C166" s="9" t="s">
        <v>217</v>
      </c>
      <c r="D166" s="10">
        <v>5.18</v>
      </c>
      <c r="E166" s="21" t="s">
        <v>14</v>
      </c>
      <c r="F166" s="9"/>
      <c r="G166" s="12"/>
      <c r="H166" s="12" t="s">
        <v>16</v>
      </c>
      <c r="I166" s="12"/>
      <c r="J166" s="13"/>
    </row>
    <row r="167" spans="2:10" x14ac:dyDescent="0.2">
      <c r="C167" s="8"/>
      <c r="D167" s="7"/>
      <c r="F167" s="8"/>
      <c r="G167" s="44">
        <f>COUNTIF(G166:G166,"x")</f>
        <v>0</v>
      </c>
      <c r="H167" s="44">
        <f>COUNTIF(H166:H166,"x")</f>
        <v>1</v>
      </c>
      <c r="I167" s="44">
        <f>COUNTIF(I166:I166,"x")</f>
        <v>0</v>
      </c>
      <c r="J167" s="61">
        <f>IF(I167=1,"NA",G167/(1-I167))</f>
        <v>0</v>
      </c>
    </row>
    <row r="168" spans="2:10" x14ac:dyDescent="0.2">
      <c r="C168" s="8"/>
      <c r="D168" s="7"/>
      <c r="F168" s="8"/>
      <c r="G168" s="28"/>
      <c r="H168" s="28"/>
      <c r="I168" s="28"/>
    </row>
    <row r="169" spans="2:10" ht="20" x14ac:dyDescent="0.2">
      <c r="B169" s="45" t="s">
        <v>27</v>
      </c>
      <c r="C169" s="46"/>
      <c r="D169" s="47"/>
      <c r="E169" s="48"/>
      <c r="F169" s="49"/>
      <c r="G169" s="50"/>
      <c r="H169" s="50"/>
      <c r="I169" s="50"/>
      <c r="J169" s="62">
        <f>J171</f>
        <v>0</v>
      </c>
    </row>
    <row r="170" spans="2:10" ht="48" x14ac:dyDescent="0.2">
      <c r="B170" s="40">
        <v>5.0999999999999996</v>
      </c>
      <c r="C170" s="9" t="s">
        <v>218</v>
      </c>
      <c r="D170" s="10">
        <v>5.15</v>
      </c>
      <c r="E170" s="21" t="s">
        <v>14</v>
      </c>
      <c r="F170" s="9"/>
      <c r="G170" s="12"/>
      <c r="H170" s="12" t="s">
        <v>16</v>
      </c>
      <c r="I170" s="12"/>
      <c r="J170" s="13"/>
    </row>
    <row r="171" spans="2:10" x14ac:dyDescent="0.2">
      <c r="C171" s="8"/>
      <c r="D171" s="7"/>
      <c r="F171" s="8"/>
      <c r="G171" s="43">
        <f>COUNTIF(G170:G170,"x")</f>
        <v>0</v>
      </c>
      <c r="H171" s="43">
        <f>COUNTIF(H170:H170,"x")</f>
        <v>1</v>
      </c>
      <c r="I171" s="44">
        <f>COUNTIF(I170:I170,"x")</f>
        <v>0</v>
      </c>
      <c r="J171" s="61">
        <f>IF(I171=1,"NA",G171/(1-I171))</f>
        <v>0</v>
      </c>
    </row>
    <row r="172" spans="2:10" x14ac:dyDescent="0.2">
      <c r="C172" s="8"/>
      <c r="D172" s="7"/>
      <c r="F172" s="8"/>
      <c r="G172" s="38"/>
      <c r="H172" s="38"/>
    </row>
    <row r="173" spans="2:10" ht="20" x14ac:dyDescent="0.2">
      <c r="B173" s="45" t="s">
        <v>35</v>
      </c>
      <c r="C173" s="46"/>
      <c r="D173" s="47"/>
      <c r="E173" s="48"/>
      <c r="F173" s="49"/>
      <c r="G173" s="50"/>
      <c r="H173" s="50"/>
      <c r="I173" s="50"/>
      <c r="J173" s="62">
        <f>J175</f>
        <v>0</v>
      </c>
    </row>
    <row r="174" spans="2:10" ht="66.75" customHeight="1" x14ac:dyDescent="0.2">
      <c r="B174" s="40">
        <v>6.1</v>
      </c>
      <c r="C174" s="73" t="s">
        <v>219</v>
      </c>
      <c r="D174" s="10" t="s">
        <v>28</v>
      </c>
      <c r="E174" s="11"/>
      <c r="F174" s="39" t="s">
        <v>25</v>
      </c>
      <c r="G174" s="12"/>
      <c r="H174" s="12" t="s">
        <v>16</v>
      </c>
      <c r="I174" s="12"/>
      <c r="J174" s="13"/>
    </row>
    <row r="175" spans="2:10" x14ac:dyDescent="0.2">
      <c r="C175" s="8"/>
      <c r="D175" s="7"/>
      <c r="F175" s="8"/>
      <c r="G175" s="44">
        <f>COUNTIF(G174:G174,"x")</f>
        <v>0</v>
      </c>
      <c r="H175" s="44">
        <f>COUNTIF(H174:H174,"x")</f>
        <v>1</v>
      </c>
      <c r="I175" s="44">
        <f>COUNTIF(I174:I174,"x")</f>
        <v>0</v>
      </c>
      <c r="J175" s="61">
        <f>IF(I175=1,"NA",G175/(1-I175))</f>
        <v>0</v>
      </c>
    </row>
    <row r="176" spans="2:10" x14ac:dyDescent="0.2">
      <c r="C176" s="8"/>
      <c r="D176" s="7"/>
      <c r="F176" s="8"/>
      <c r="G176" s="28"/>
      <c r="H176" s="28"/>
    </row>
    <row r="177" spans="2:10" ht="20" x14ac:dyDescent="0.2">
      <c r="B177" s="45" t="s">
        <v>31</v>
      </c>
      <c r="C177" s="46"/>
      <c r="D177" s="47"/>
      <c r="E177" s="48"/>
      <c r="F177" s="49"/>
      <c r="G177" s="50"/>
      <c r="H177" s="50"/>
      <c r="I177" s="50"/>
      <c r="J177" s="62">
        <f>AVERAGE(J179,J182,J185,J188,J191,J194)</f>
        <v>0</v>
      </c>
    </row>
    <row r="178" spans="2:10" ht="32" x14ac:dyDescent="0.2">
      <c r="B178" s="40">
        <v>7.1</v>
      </c>
      <c r="C178" s="73" t="s">
        <v>32</v>
      </c>
      <c r="D178" s="10">
        <v>5.3</v>
      </c>
      <c r="E178" s="21" t="s">
        <v>14</v>
      </c>
      <c r="F178" s="9"/>
      <c r="G178" s="12"/>
      <c r="H178" s="12" t="s">
        <v>16</v>
      </c>
      <c r="I178" s="12"/>
      <c r="J178" s="13"/>
    </row>
    <row r="179" spans="2:10" x14ac:dyDescent="0.2">
      <c r="C179" s="75"/>
      <c r="D179" s="7"/>
      <c r="F179" s="8"/>
      <c r="G179" s="44">
        <f>COUNTIF(G178:G178,"x")</f>
        <v>0</v>
      </c>
      <c r="H179" s="44">
        <f>COUNTIF(H178:H178,"x")</f>
        <v>1</v>
      </c>
      <c r="I179" s="44">
        <f>COUNTIF(I178:I178,"x")</f>
        <v>0</v>
      </c>
      <c r="J179" s="61">
        <f>IF(I179=1,"NA",G179/(1-I179))</f>
        <v>0</v>
      </c>
    </row>
    <row r="180" spans="2:10" x14ac:dyDescent="0.2">
      <c r="C180" s="75"/>
      <c r="D180" s="7"/>
      <c r="F180" s="8"/>
      <c r="G180" s="28"/>
      <c r="H180" s="28"/>
    </row>
    <row r="181" spans="2:10" ht="48" x14ac:dyDescent="0.2">
      <c r="B181" s="40">
        <v>7.2</v>
      </c>
      <c r="C181" s="73" t="s">
        <v>9</v>
      </c>
      <c r="D181" s="10">
        <v>5.6</v>
      </c>
      <c r="E181" s="21" t="s">
        <v>14</v>
      </c>
      <c r="F181" s="9"/>
      <c r="G181" s="12"/>
      <c r="H181" s="12" t="s">
        <v>16</v>
      </c>
      <c r="I181" s="12"/>
      <c r="J181" s="13"/>
    </row>
    <row r="182" spans="2:10" x14ac:dyDescent="0.2">
      <c r="C182" s="75"/>
      <c r="D182" s="7"/>
      <c r="F182" s="8"/>
      <c r="G182" s="43">
        <f>COUNTIF(G181:G181,"x")</f>
        <v>0</v>
      </c>
      <c r="H182" s="43">
        <f>COUNTIF(H181:H181,"x")</f>
        <v>1</v>
      </c>
      <c r="I182" s="44">
        <f>COUNTIF(I181:I181,"x")</f>
        <v>0</v>
      </c>
      <c r="J182" s="61">
        <f>IF(I182=1,"NA",G182/(1-I182))</f>
        <v>0</v>
      </c>
    </row>
    <row r="183" spans="2:10" x14ac:dyDescent="0.2">
      <c r="C183" s="75"/>
      <c r="D183" s="7"/>
      <c r="F183" s="8"/>
      <c r="G183" s="38"/>
      <c r="H183" s="38"/>
    </row>
    <row r="184" spans="2:10" ht="61.5" customHeight="1" x14ac:dyDescent="0.2">
      <c r="B184" s="40">
        <v>7.3</v>
      </c>
      <c r="C184" s="73" t="s">
        <v>220</v>
      </c>
      <c r="D184" s="10">
        <v>5.13</v>
      </c>
      <c r="E184" s="21" t="s">
        <v>14</v>
      </c>
      <c r="F184" s="9"/>
      <c r="G184" s="12"/>
      <c r="H184" s="12" t="s">
        <v>16</v>
      </c>
      <c r="I184" s="12"/>
      <c r="J184" s="13"/>
    </row>
    <row r="185" spans="2:10" ht="15" customHeight="1" x14ac:dyDescent="0.2">
      <c r="C185" s="75"/>
      <c r="D185" s="7"/>
      <c r="F185" s="8"/>
      <c r="G185" s="44">
        <f>COUNTIF(G184:G184,"x")</f>
        <v>0</v>
      </c>
      <c r="H185" s="44">
        <f>COUNTIF(H184:H184,"x")</f>
        <v>1</v>
      </c>
      <c r="I185" s="44">
        <f>COUNTIF(I184:I184,"x")</f>
        <v>0</v>
      </c>
      <c r="J185" s="61">
        <f>IF(I185=1,"NA",G185/(1-I185))</f>
        <v>0</v>
      </c>
    </row>
    <row r="186" spans="2:10" ht="15" customHeight="1" x14ac:dyDescent="0.2">
      <c r="C186" s="75"/>
      <c r="D186" s="7"/>
      <c r="F186" s="8"/>
      <c r="G186" s="28"/>
      <c r="H186" s="28"/>
    </row>
    <row r="187" spans="2:10" ht="27" x14ac:dyDescent="0.2">
      <c r="B187" s="40">
        <v>7.4</v>
      </c>
      <c r="C187" s="73" t="s">
        <v>10</v>
      </c>
      <c r="D187" s="10">
        <v>5.14</v>
      </c>
      <c r="E187" s="21" t="s">
        <v>14</v>
      </c>
      <c r="F187" s="9"/>
      <c r="G187" s="12"/>
      <c r="H187" s="12" t="s">
        <v>16</v>
      </c>
      <c r="I187" s="12"/>
      <c r="J187" s="13"/>
    </row>
    <row r="188" spans="2:10" x14ac:dyDescent="0.2">
      <c r="C188" s="75"/>
      <c r="D188" s="7"/>
      <c r="F188" s="8"/>
      <c r="G188" s="44">
        <f>COUNTIF(G187:G187,"x")</f>
        <v>0</v>
      </c>
      <c r="H188" s="44">
        <f>COUNTIF(H187:H187,"x")</f>
        <v>1</v>
      </c>
      <c r="I188" s="44">
        <f>COUNTIF(I187:I187,"x")</f>
        <v>0</v>
      </c>
      <c r="J188" s="61">
        <f>IF(I188=1,"NA",G188/(1-I188))</f>
        <v>0</v>
      </c>
    </row>
    <row r="189" spans="2:10" x14ac:dyDescent="0.2">
      <c r="C189" s="75"/>
      <c r="D189" s="7"/>
      <c r="F189" s="8"/>
      <c r="G189" s="28"/>
      <c r="H189" s="28"/>
    </row>
    <row r="190" spans="2:10" ht="32" x14ac:dyDescent="0.2">
      <c r="B190" s="40">
        <v>7.5</v>
      </c>
      <c r="C190" s="73" t="s">
        <v>11</v>
      </c>
      <c r="D190" s="10">
        <v>5.16</v>
      </c>
      <c r="E190" s="21" t="s">
        <v>14</v>
      </c>
      <c r="F190" s="9"/>
      <c r="G190" s="12"/>
      <c r="H190" s="12" t="s">
        <v>16</v>
      </c>
      <c r="I190" s="12"/>
      <c r="J190" s="13"/>
    </row>
    <row r="191" spans="2:10" x14ac:dyDescent="0.2">
      <c r="C191" s="8"/>
      <c r="D191" s="7"/>
      <c r="F191" s="8"/>
      <c r="G191" s="44">
        <f>COUNTIF(G190:G190,"x")</f>
        <v>0</v>
      </c>
      <c r="H191" s="44">
        <f>COUNTIF(H190:H190,"x")</f>
        <v>1</v>
      </c>
      <c r="I191" s="44">
        <f>COUNTIF(I190:I190,"x")</f>
        <v>0</v>
      </c>
      <c r="J191" s="61">
        <f>IF(I191=1,"NA",G191/(1-I191))</f>
        <v>0</v>
      </c>
    </row>
    <row r="192" spans="2:10" x14ac:dyDescent="0.2">
      <c r="C192" s="8"/>
      <c r="D192" s="7"/>
      <c r="F192" s="8"/>
      <c r="G192" s="28"/>
      <c r="H192" s="28"/>
    </row>
    <row r="193" spans="2:10" ht="32" x14ac:dyDescent="0.2">
      <c r="B193" s="40">
        <v>7.6</v>
      </c>
      <c r="C193" s="9" t="s">
        <v>12</v>
      </c>
      <c r="D193" s="10">
        <v>5.1100000000000003</v>
      </c>
      <c r="E193" s="21" t="s">
        <v>14</v>
      </c>
      <c r="F193" s="9"/>
      <c r="G193" s="12"/>
      <c r="H193" s="12" t="s">
        <v>16</v>
      </c>
      <c r="I193" s="12"/>
      <c r="J193" s="13"/>
    </row>
    <row r="194" spans="2:10" x14ac:dyDescent="0.2">
      <c r="C194" s="8"/>
      <c r="D194" s="7"/>
      <c r="F194" s="8"/>
      <c r="G194" s="44">
        <f>COUNTIF(G193:G193,"x")</f>
        <v>0</v>
      </c>
      <c r="H194" s="44">
        <f>COUNTIF(H193:H193,"x")</f>
        <v>1</v>
      </c>
      <c r="I194" s="44">
        <f>COUNTIF(I193:I193,"x")</f>
        <v>0</v>
      </c>
      <c r="J194" s="61">
        <f>IF(I194=1,"NA",G194/(1-I194))</f>
        <v>0</v>
      </c>
    </row>
    <row r="195" spans="2:10" x14ac:dyDescent="0.2">
      <c r="C195" s="8"/>
      <c r="D195" s="7"/>
      <c r="F195" s="8"/>
      <c r="G195" s="28"/>
      <c r="H195" s="28"/>
    </row>
    <row r="196" spans="2:10" ht="20" x14ac:dyDescent="0.2">
      <c r="B196" s="45" t="s">
        <v>30</v>
      </c>
      <c r="C196" s="46"/>
      <c r="D196" s="47"/>
      <c r="E196" s="48"/>
      <c r="F196" s="49"/>
      <c r="G196" s="50"/>
      <c r="H196" s="50"/>
      <c r="I196" s="50"/>
      <c r="J196" s="62">
        <f>AVERAGE(J198,J201)</f>
        <v>0</v>
      </c>
    </row>
    <row r="197" spans="2:10" ht="48" x14ac:dyDescent="0.2">
      <c r="B197" s="40">
        <v>8.1</v>
      </c>
      <c r="C197" s="73" t="s">
        <v>221</v>
      </c>
      <c r="D197" s="10">
        <v>5.8</v>
      </c>
      <c r="E197" s="21" t="s">
        <v>14</v>
      </c>
      <c r="F197" s="9"/>
      <c r="G197" s="12"/>
      <c r="H197" s="12" t="s">
        <v>16</v>
      </c>
      <c r="I197" s="12"/>
      <c r="J197" s="12"/>
    </row>
    <row r="198" spans="2:10" x14ac:dyDescent="0.2">
      <c r="C198" s="75"/>
      <c r="D198" s="7"/>
      <c r="F198" s="8"/>
      <c r="G198" s="44">
        <f>COUNTIF(G197:G197,"x")</f>
        <v>0</v>
      </c>
      <c r="H198" s="44">
        <f>COUNTIF(H197:H197,"x")</f>
        <v>1</v>
      </c>
      <c r="I198" s="44">
        <f>COUNTIF(I197:I197,"x")</f>
        <v>0</v>
      </c>
      <c r="J198" s="61">
        <f>IF(I198=1,"NA",G198/(1-I198))</f>
        <v>0</v>
      </c>
    </row>
    <row r="199" spans="2:10" x14ac:dyDescent="0.2">
      <c r="C199" s="75"/>
      <c r="D199" s="7"/>
      <c r="F199" s="8"/>
      <c r="G199" s="28"/>
      <c r="H199" s="28"/>
    </row>
    <row r="200" spans="2:10" ht="60.75" customHeight="1" x14ac:dyDescent="0.2">
      <c r="B200" s="40">
        <v>8.1999999999999993</v>
      </c>
      <c r="C200" s="73" t="s">
        <v>222</v>
      </c>
      <c r="D200" s="10">
        <v>5.13</v>
      </c>
      <c r="E200" s="21" t="s">
        <v>14</v>
      </c>
      <c r="F200" s="9"/>
      <c r="G200" s="12"/>
      <c r="H200" s="12" t="s">
        <v>16</v>
      </c>
      <c r="I200" s="12"/>
      <c r="J200" s="13"/>
    </row>
    <row r="201" spans="2:10" ht="15" customHeight="1" x14ac:dyDescent="0.2">
      <c r="C201" s="8"/>
      <c r="D201" s="7"/>
      <c r="F201" s="8"/>
      <c r="G201" s="44">
        <f>COUNTIF(G200:G200,"x")</f>
        <v>0</v>
      </c>
      <c r="H201" s="44">
        <f>COUNTIF(H200:H200,"x")</f>
        <v>1</v>
      </c>
      <c r="I201" s="44">
        <f>COUNTIF(I200:I200,"x")</f>
        <v>0</v>
      </c>
      <c r="J201" s="61">
        <f>IF(I201=1,"NA",G201/(1-I201))</f>
        <v>0</v>
      </c>
    </row>
    <row r="202" spans="2:10" ht="15" customHeight="1" x14ac:dyDescent="0.2">
      <c r="C202" s="8"/>
      <c r="D202" s="7"/>
      <c r="F202" s="8"/>
      <c r="G202" s="28"/>
      <c r="H202" s="28"/>
    </row>
    <row r="203" spans="2:10" ht="20" x14ac:dyDescent="0.2">
      <c r="B203" s="45" t="s">
        <v>29</v>
      </c>
      <c r="C203" s="46"/>
      <c r="D203" s="47"/>
      <c r="E203" s="48"/>
      <c r="F203" s="49"/>
      <c r="G203" s="50"/>
      <c r="H203" s="50"/>
      <c r="I203" s="50"/>
      <c r="J203" s="62">
        <f>AVERAGE(J205,J208,J211)</f>
        <v>0</v>
      </c>
    </row>
    <row r="204" spans="2:10" ht="48" x14ac:dyDescent="0.2">
      <c r="B204" s="40">
        <v>9.1</v>
      </c>
      <c r="C204" s="73" t="s">
        <v>33</v>
      </c>
      <c r="D204" s="10">
        <v>5.3</v>
      </c>
      <c r="E204" s="21" t="s">
        <v>14</v>
      </c>
      <c r="F204" s="9"/>
      <c r="G204" s="12"/>
      <c r="H204" s="12" t="s">
        <v>16</v>
      </c>
      <c r="I204" s="12"/>
      <c r="J204" s="13"/>
    </row>
    <row r="205" spans="2:10" x14ac:dyDescent="0.2">
      <c r="C205" s="75"/>
      <c r="D205" s="7"/>
      <c r="F205" s="8"/>
      <c r="G205" s="44">
        <f>COUNTIF(G204:G204,"x")</f>
        <v>0</v>
      </c>
      <c r="H205" s="44">
        <f>COUNTIF(H204:H204,"x")</f>
        <v>1</v>
      </c>
      <c r="I205" s="44">
        <f>COUNTIF(I204:I204,"x")</f>
        <v>0</v>
      </c>
      <c r="J205" s="61">
        <f>IF(I205=1,"NA",G205/(1-I205))</f>
        <v>0</v>
      </c>
    </row>
    <row r="206" spans="2:10" x14ac:dyDescent="0.2">
      <c r="C206" s="75"/>
      <c r="D206" s="7"/>
      <c r="F206" s="8"/>
      <c r="G206" s="28"/>
      <c r="H206" s="28"/>
    </row>
    <row r="207" spans="2:10" ht="27" x14ac:dyDescent="0.2">
      <c r="B207" s="40">
        <v>9.1999999999999993</v>
      </c>
      <c r="C207" s="73" t="s">
        <v>34</v>
      </c>
      <c r="D207" s="10">
        <v>5.15</v>
      </c>
      <c r="E207" s="21" t="s">
        <v>14</v>
      </c>
      <c r="F207" s="9"/>
      <c r="G207" s="12"/>
      <c r="H207" s="12" t="s">
        <v>16</v>
      </c>
      <c r="I207" s="12"/>
      <c r="J207" s="13"/>
    </row>
    <row r="208" spans="2:10" x14ac:dyDescent="0.2">
      <c r="C208" s="75"/>
      <c r="D208" s="7"/>
      <c r="F208" s="8"/>
      <c r="G208" s="44">
        <f>COUNTIF(G207:G207,"x")</f>
        <v>0</v>
      </c>
      <c r="H208" s="44">
        <f>COUNTIF(H207:H207,"x")</f>
        <v>1</v>
      </c>
      <c r="I208" s="44">
        <f>COUNTIF(I207:I207,"x")</f>
        <v>0</v>
      </c>
      <c r="J208" s="61">
        <f>IF(I208=1,"NA",G208/(1-I208))</f>
        <v>0</v>
      </c>
    </row>
    <row r="209" spans="2:10" x14ac:dyDescent="0.2">
      <c r="C209" s="75"/>
      <c r="D209" s="7"/>
      <c r="F209" s="8"/>
      <c r="G209" s="28"/>
      <c r="H209" s="28"/>
    </row>
    <row r="210" spans="2:10" ht="64" x14ac:dyDescent="0.2">
      <c r="B210" s="40">
        <v>9.3000000000000007</v>
      </c>
      <c r="C210" s="73" t="s">
        <v>13</v>
      </c>
      <c r="D210" s="10">
        <v>8</v>
      </c>
      <c r="E210" s="21" t="s">
        <v>14</v>
      </c>
      <c r="F210" s="9"/>
      <c r="G210" s="12"/>
      <c r="H210" s="12" t="s">
        <v>16</v>
      </c>
      <c r="I210" s="12"/>
      <c r="J210" s="13"/>
    </row>
    <row r="211" spans="2:10" x14ac:dyDescent="0.2">
      <c r="C211" s="8"/>
      <c r="D211" s="7"/>
      <c r="F211" s="8"/>
      <c r="G211" s="43">
        <f>COUNTIF(G210:G210,"x")</f>
        <v>0</v>
      </c>
      <c r="H211" s="43">
        <f>COUNTIF(H210:H210,"x")</f>
        <v>1</v>
      </c>
      <c r="I211" s="44">
        <f>COUNTIF(I210:I210,"x")</f>
        <v>0</v>
      </c>
      <c r="J211" s="61">
        <f>IF(I211=1,"NA",G211/(1-I211))</f>
        <v>0</v>
      </c>
    </row>
    <row r="212" spans="2:10" x14ac:dyDescent="0.2">
      <c r="C212" s="8"/>
      <c r="D212" s="7"/>
      <c r="F212" s="8"/>
      <c r="G212" s="38"/>
      <c r="H212" s="38"/>
    </row>
    <row r="214" spans="2:10" ht="16" thickBot="1" x14ac:dyDescent="0.25">
      <c r="F214" s="5"/>
      <c r="G214" s="5"/>
      <c r="H214" s="5"/>
      <c r="I214" s="5"/>
      <c r="J214" s="5"/>
    </row>
    <row r="215" spans="2:10" ht="19" x14ac:dyDescent="0.2">
      <c r="C215" s="63" t="s">
        <v>37</v>
      </c>
      <c r="D215" s="64" t="s">
        <v>38</v>
      </c>
      <c r="F215" s="5"/>
      <c r="G215" s="5"/>
      <c r="H215" s="5"/>
      <c r="I215" s="5"/>
      <c r="J215" s="5"/>
    </row>
    <row r="216" spans="2:10" x14ac:dyDescent="0.2">
      <c r="C216" s="65" t="s">
        <v>15</v>
      </c>
      <c r="D216" s="66">
        <f>J5</f>
        <v>0</v>
      </c>
      <c r="F216" s="5"/>
      <c r="G216" s="5"/>
      <c r="H216" s="5"/>
      <c r="I216" s="5"/>
      <c r="J216" s="5"/>
    </row>
    <row r="217" spans="2:10" x14ac:dyDescent="0.2">
      <c r="C217" s="65" t="s">
        <v>21</v>
      </c>
      <c r="D217" s="66">
        <f>J26</f>
        <v>0</v>
      </c>
      <c r="F217" s="5"/>
      <c r="G217" s="5"/>
      <c r="H217" s="5"/>
      <c r="I217" s="5"/>
      <c r="J217" s="5"/>
    </row>
    <row r="218" spans="2:10" x14ac:dyDescent="0.2">
      <c r="C218" s="65" t="s">
        <v>24</v>
      </c>
      <c r="D218" s="66">
        <f>J48</f>
        <v>0</v>
      </c>
      <c r="F218" s="5"/>
      <c r="G218" s="5"/>
      <c r="H218" s="5"/>
      <c r="I218" s="5"/>
      <c r="J218" s="5"/>
    </row>
    <row r="219" spans="2:10" x14ac:dyDescent="0.2">
      <c r="C219" s="65" t="s">
        <v>26</v>
      </c>
      <c r="D219" s="66">
        <f>J141</f>
        <v>0</v>
      </c>
      <c r="F219" s="5"/>
      <c r="G219" s="5"/>
      <c r="H219" s="5"/>
      <c r="I219" s="5"/>
      <c r="J219" s="5"/>
    </row>
    <row r="220" spans="2:10" x14ac:dyDescent="0.2">
      <c r="C220" s="65" t="s">
        <v>27</v>
      </c>
      <c r="D220" s="66">
        <f>J169</f>
        <v>0</v>
      </c>
      <c r="F220" s="5"/>
      <c r="G220" s="5"/>
      <c r="H220" s="5"/>
      <c r="I220" s="5"/>
      <c r="J220" s="5"/>
    </row>
    <row r="221" spans="2:10" x14ac:dyDescent="0.2">
      <c r="C221" s="65" t="s">
        <v>35</v>
      </c>
      <c r="D221" s="66">
        <f>J173</f>
        <v>0</v>
      </c>
      <c r="F221" s="5"/>
      <c r="G221" s="5"/>
      <c r="H221" s="5"/>
      <c r="I221" s="5"/>
      <c r="J221" s="5"/>
    </row>
    <row r="222" spans="2:10" x14ac:dyDescent="0.2">
      <c r="C222" s="65" t="s">
        <v>31</v>
      </c>
      <c r="D222" s="66">
        <f>J177</f>
        <v>0</v>
      </c>
      <c r="F222" s="5"/>
      <c r="G222" s="5"/>
      <c r="H222" s="5"/>
      <c r="I222" s="5"/>
      <c r="J222" s="5"/>
    </row>
    <row r="223" spans="2:10" x14ac:dyDescent="0.2">
      <c r="C223" s="65" t="s">
        <v>30</v>
      </c>
      <c r="D223" s="66">
        <f>J196</f>
        <v>0</v>
      </c>
      <c r="F223" s="5"/>
      <c r="G223" s="5"/>
      <c r="H223" s="5"/>
      <c r="I223" s="5"/>
      <c r="J223" s="5"/>
    </row>
    <row r="224" spans="2:10" ht="16" thickBot="1" x14ac:dyDescent="0.25">
      <c r="C224" s="67" t="s">
        <v>29</v>
      </c>
      <c r="D224" s="68">
        <f>J203</f>
        <v>0</v>
      </c>
      <c r="F224" s="5"/>
      <c r="G224" s="5"/>
      <c r="H224" s="5"/>
      <c r="I224" s="5"/>
      <c r="J224" s="5"/>
    </row>
    <row r="225" spans="3:10" ht="16" thickBot="1" x14ac:dyDescent="0.25">
      <c r="C225" s="69" t="s">
        <v>39</v>
      </c>
      <c r="D225" s="70">
        <f>AVERAGE(D216:D224)</f>
        <v>0</v>
      </c>
      <c r="F225" s="5"/>
      <c r="G225" s="5"/>
      <c r="H225" s="5"/>
      <c r="I225" s="5"/>
      <c r="J225" s="5"/>
    </row>
    <row r="226" spans="3:10" x14ac:dyDescent="0.2">
      <c r="F226" s="5"/>
      <c r="G226" s="5"/>
      <c r="H226" s="5"/>
      <c r="I226" s="5"/>
      <c r="J226" s="5"/>
    </row>
    <row r="227" spans="3:10" x14ac:dyDescent="0.2">
      <c r="F227" s="5"/>
      <c r="G227" s="5"/>
      <c r="H227" s="5"/>
      <c r="I227" s="5"/>
      <c r="J227" s="5"/>
    </row>
    <row r="228" spans="3:10" x14ac:dyDescent="0.2">
      <c r="F228" s="5"/>
      <c r="G228" s="5"/>
      <c r="H228" s="5"/>
      <c r="I228" s="5"/>
      <c r="J228" s="5"/>
    </row>
  </sheetData>
  <mergeCells count="6">
    <mergeCell ref="B2:J2"/>
    <mergeCell ref="E3:F4"/>
    <mergeCell ref="B3:C4"/>
    <mergeCell ref="D3:D4"/>
    <mergeCell ref="G3:I3"/>
    <mergeCell ref="J3:J4"/>
  </mergeCells>
  <conditionalFormatting sqref="H25 H29 H41 H47 H51 H59 H73 H79 H87 H105 H115 H119 H122 H8">
    <cfRule type="cellIs" dxfId="325" priority="692" operator="equal">
      <formula>"No cumple"</formula>
    </cfRule>
    <cfRule type="cellIs" dxfId="324" priority="693" operator="greaterThan">
      <formula>$H$8</formula>
    </cfRule>
  </conditionalFormatting>
  <conditionalFormatting sqref="G25 G29 G41 G47 G51 G59 G73 G79 G87 G105 G115 G119 G122 G8">
    <cfRule type="cellIs" dxfId="323" priority="691" operator="equal">
      <formula>"No cumple"</formula>
    </cfRule>
  </conditionalFormatting>
  <conditionalFormatting sqref="H25 H29 H41 H47 H51 H59 H73 H79 H87 H105 H115 H119 H122 H8">
    <cfRule type="cellIs" dxfId="322" priority="688" operator="equal">
      <formula>"si cumple"</formula>
    </cfRule>
    <cfRule type="cellIs" dxfId="321" priority="689" operator="equal">
      <formula>"No cumple"</formula>
    </cfRule>
    <cfRule type="cellIs" dxfId="320" priority="690" operator="greaterThan">
      <formula>$H$8</formula>
    </cfRule>
  </conditionalFormatting>
  <conditionalFormatting sqref="H140">
    <cfRule type="cellIs" dxfId="319" priority="686" operator="equal">
      <formula>"No cumple"</formula>
    </cfRule>
    <cfRule type="cellIs" dxfId="318" priority="687" operator="greaterThan">
      <formula>$H$8</formula>
    </cfRule>
  </conditionalFormatting>
  <conditionalFormatting sqref="G140">
    <cfRule type="cellIs" dxfId="317" priority="685" operator="equal">
      <formula>"No cumple"</formula>
    </cfRule>
  </conditionalFormatting>
  <conditionalFormatting sqref="H140">
    <cfRule type="cellIs" dxfId="316" priority="683" operator="equal">
      <formula>"No cumple"</formula>
    </cfRule>
    <cfRule type="cellIs" dxfId="315" priority="684" operator="greaterThan">
      <formula>$H$8</formula>
    </cfRule>
  </conditionalFormatting>
  <conditionalFormatting sqref="G140">
    <cfRule type="cellIs" dxfId="314" priority="682" operator="equal">
      <formula>"No cumple"</formula>
    </cfRule>
  </conditionalFormatting>
  <conditionalFormatting sqref="H140">
    <cfRule type="cellIs" dxfId="313" priority="680" operator="equal">
      <formula>"No cumple"</formula>
    </cfRule>
    <cfRule type="cellIs" dxfId="312" priority="681" operator="greaterThan">
      <formula>$H$8</formula>
    </cfRule>
  </conditionalFormatting>
  <conditionalFormatting sqref="G140">
    <cfRule type="cellIs" dxfId="311" priority="679" operator="equal">
      <formula>"No cumple"</formula>
    </cfRule>
  </conditionalFormatting>
  <conditionalFormatting sqref="H140">
    <cfRule type="cellIs" dxfId="310" priority="677" operator="equal">
      <formula>"No cumple"</formula>
    </cfRule>
    <cfRule type="cellIs" dxfId="309" priority="678" operator="greaterThan">
      <formula>$H$8</formula>
    </cfRule>
  </conditionalFormatting>
  <conditionalFormatting sqref="G140">
    <cfRule type="cellIs" dxfId="308" priority="676" operator="equal">
      <formula>"No cumple"</formula>
    </cfRule>
  </conditionalFormatting>
  <conditionalFormatting sqref="H140">
    <cfRule type="cellIs" dxfId="307" priority="673" operator="equal">
      <formula>"si cumple"</formula>
    </cfRule>
    <cfRule type="cellIs" dxfId="306" priority="674" operator="equal">
      <formula>"No cumple"</formula>
    </cfRule>
    <cfRule type="cellIs" dxfId="305" priority="675" operator="greaterThan">
      <formula>$H$8</formula>
    </cfRule>
  </conditionalFormatting>
  <conditionalFormatting sqref="G140">
    <cfRule type="cellIs" dxfId="304" priority="672" operator="equal">
      <formula>"No cumple"</formula>
    </cfRule>
  </conditionalFormatting>
  <conditionalFormatting sqref="H153">
    <cfRule type="cellIs" dxfId="303" priority="670" operator="equal">
      <formula>"No cumple"</formula>
    </cfRule>
    <cfRule type="cellIs" dxfId="302" priority="671" operator="greaterThan">
      <formula>$H$8</formula>
    </cfRule>
  </conditionalFormatting>
  <conditionalFormatting sqref="G153">
    <cfRule type="cellIs" dxfId="301" priority="669" operator="equal">
      <formula>"No cumple"</formula>
    </cfRule>
  </conditionalFormatting>
  <conditionalFormatting sqref="H153">
    <cfRule type="cellIs" dxfId="300" priority="667" operator="equal">
      <formula>"No cumple"</formula>
    </cfRule>
    <cfRule type="cellIs" dxfId="299" priority="668" operator="greaterThan">
      <formula>$H$8</formula>
    </cfRule>
  </conditionalFormatting>
  <conditionalFormatting sqref="G153">
    <cfRule type="cellIs" dxfId="298" priority="666" operator="equal">
      <formula>"No cumple"</formula>
    </cfRule>
  </conditionalFormatting>
  <conditionalFormatting sqref="H153">
    <cfRule type="cellIs" dxfId="297" priority="664" operator="equal">
      <formula>"No cumple"</formula>
    </cfRule>
    <cfRule type="cellIs" dxfId="296" priority="665" operator="greaterThan">
      <formula>$H$8</formula>
    </cfRule>
  </conditionalFormatting>
  <conditionalFormatting sqref="G153">
    <cfRule type="cellIs" dxfId="295" priority="663" operator="equal">
      <formula>"No cumple"</formula>
    </cfRule>
  </conditionalFormatting>
  <conditionalFormatting sqref="H153">
    <cfRule type="cellIs" dxfId="294" priority="661" operator="equal">
      <formula>"No cumple"</formula>
    </cfRule>
    <cfRule type="cellIs" dxfId="293" priority="662" operator="greaterThan">
      <formula>$H$8</formula>
    </cfRule>
  </conditionalFormatting>
  <conditionalFormatting sqref="G153">
    <cfRule type="cellIs" dxfId="292" priority="660" operator="equal">
      <formula>"No cumple"</formula>
    </cfRule>
  </conditionalFormatting>
  <conditionalFormatting sqref="H153">
    <cfRule type="cellIs" dxfId="291" priority="657" operator="equal">
      <formula>"si cumple"</formula>
    </cfRule>
    <cfRule type="cellIs" dxfId="290" priority="658" operator="equal">
      <formula>"No cumple"</formula>
    </cfRule>
    <cfRule type="cellIs" dxfId="289" priority="659" operator="greaterThan">
      <formula>$H$8</formula>
    </cfRule>
  </conditionalFormatting>
  <conditionalFormatting sqref="G153">
    <cfRule type="cellIs" dxfId="288" priority="656" operator="equal">
      <formula>"No cumple"</formula>
    </cfRule>
  </conditionalFormatting>
  <conditionalFormatting sqref="H156">
    <cfRule type="cellIs" dxfId="287" priority="654" operator="equal">
      <formula>"No cumple"</formula>
    </cfRule>
    <cfRule type="cellIs" dxfId="286" priority="655" operator="greaterThan">
      <formula>$H$8</formula>
    </cfRule>
  </conditionalFormatting>
  <conditionalFormatting sqref="G156">
    <cfRule type="cellIs" dxfId="285" priority="653" operator="equal">
      <formula>"No cumple"</formula>
    </cfRule>
  </conditionalFormatting>
  <conditionalFormatting sqref="H156">
    <cfRule type="cellIs" dxfId="284" priority="651" operator="equal">
      <formula>"No cumple"</formula>
    </cfRule>
    <cfRule type="cellIs" dxfId="283" priority="652" operator="greaterThan">
      <formula>$H$8</formula>
    </cfRule>
  </conditionalFormatting>
  <conditionalFormatting sqref="G156">
    <cfRule type="cellIs" dxfId="282" priority="650" operator="equal">
      <formula>"No cumple"</formula>
    </cfRule>
  </conditionalFormatting>
  <conditionalFormatting sqref="H156">
    <cfRule type="cellIs" dxfId="281" priority="648" operator="equal">
      <formula>"No cumple"</formula>
    </cfRule>
    <cfRule type="cellIs" dxfId="280" priority="649" operator="greaterThan">
      <formula>$H$8</formula>
    </cfRule>
  </conditionalFormatting>
  <conditionalFormatting sqref="G156">
    <cfRule type="cellIs" dxfId="279" priority="647" operator="equal">
      <formula>"No cumple"</formula>
    </cfRule>
  </conditionalFormatting>
  <conditionalFormatting sqref="H156">
    <cfRule type="cellIs" dxfId="278" priority="645" operator="equal">
      <formula>"No cumple"</formula>
    </cfRule>
    <cfRule type="cellIs" dxfId="277" priority="646" operator="greaterThan">
      <formula>$H$8</formula>
    </cfRule>
  </conditionalFormatting>
  <conditionalFormatting sqref="G156">
    <cfRule type="cellIs" dxfId="276" priority="644" operator="equal">
      <formula>"No cumple"</formula>
    </cfRule>
  </conditionalFormatting>
  <conditionalFormatting sqref="H156">
    <cfRule type="cellIs" dxfId="275" priority="641" operator="equal">
      <formula>"si cumple"</formula>
    </cfRule>
    <cfRule type="cellIs" dxfId="274" priority="642" operator="equal">
      <formula>"No cumple"</formula>
    </cfRule>
    <cfRule type="cellIs" dxfId="273" priority="643" operator="greaterThan">
      <formula>$H$8</formula>
    </cfRule>
  </conditionalFormatting>
  <conditionalFormatting sqref="G156">
    <cfRule type="cellIs" dxfId="272" priority="640" operator="equal">
      <formula>"No cumple"</formula>
    </cfRule>
  </conditionalFormatting>
  <conditionalFormatting sqref="H159">
    <cfRule type="cellIs" dxfId="271" priority="638" operator="equal">
      <formula>"No cumple"</formula>
    </cfRule>
    <cfRule type="cellIs" dxfId="270" priority="639" operator="greaterThan">
      <formula>$H$8</formula>
    </cfRule>
  </conditionalFormatting>
  <conditionalFormatting sqref="G159">
    <cfRule type="cellIs" dxfId="269" priority="637" operator="equal">
      <formula>"No cumple"</formula>
    </cfRule>
  </conditionalFormatting>
  <conditionalFormatting sqref="H159">
    <cfRule type="cellIs" dxfId="268" priority="635" operator="equal">
      <formula>"No cumple"</formula>
    </cfRule>
    <cfRule type="cellIs" dxfId="267" priority="636" operator="greaterThan">
      <formula>$H$8</formula>
    </cfRule>
  </conditionalFormatting>
  <conditionalFormatting sqref="G159">
    <cfRule type="cellIs" dxfId="266" priority="634" operator="equal">
      <formula>"No cumple"</formula>
    </cfRule>
  </conditionalFormatting>
  <conditionalFormatting sqref="H159">
    <cfRule type="cellIs" dxfId="265" priority="632" operator="equal">
      <formula>"No cumple"</formula>
    </cfRule>
    <cfRule type="cellIs" dxfId="264" priority="633" operator="greaterThan">
      <formula>$H$8</formula>
    </cfRule>
  </conditionalFormatting>
  <conditionalFormatting sqref="G159">
    <cfRule type="cellIs" dxfId="263" priority="631" operator="equal">
      <formula>"No cumple"</formula>
    </cfRule>
  </conditionalFormatting>
  <conditionalFormatting sqref="H159">
    <cfRule type="cellIs" dxfId="262" priority="629" operator="equal">
      <formula>"No cumple"</formula>
    </cfRule>
    <cfRule type="cellIs" dxfId="261" priority="630" operator="greaterThan">
      <formula>$H$8</formula>
    </cfRule>
  </conditionalFormatting>
  <conditionalFormatting sqref="G159">
    <cfRule type="cellIs" dxfId="260" priority="628" operator="equal">
      <formula>"No cumple"</formula>
    </cfRule>
  </conditionalFormatting>
  <conditionalFormatting sqref="H159">
    <cfRule type="cellIs" dxfId="259" priority="625" operator="equal">
      <formula>"si cumple"</formula>
    </cfRule>
    <cfRule type="cellIs" dxfId="258" priority="626" operator="equal">
      <formula>"No cumple"</formula>
    </cfRule>
    <cfRule type="cellIs" dxfId="257" priority="627" operator="greaterThan">
      <formula>$H$8</formula>
    </cfRule>
  </conditionalFormatting>
  <conditionalFormatting sqref="G159">
    <cfRule type="cellIs" dxfId="256" priority="624" operator="equal">
      <formula>"No cumple"</formula>
    </cfRule>
  </conditionalFormatting>
  <conditionalFormatting sqref="H162">
    <cfRule type="cellIs" dxfId="255" priority="622" operator="equal">
      <formula>"No cumple"</formula>
    </cfRule>
    <cfRule type="cellIs" dxfId="254" priority="623" operator="greaterThan">
      <formula>$H$8</formula>
    </cfRule>
  </conditionalFormatting>
  <conditionalFormatting sqref="G162">
    <cfRule type="cellIs" dxfId="253" priority="621" operator="equal">
      <formula>"No cumple"</formula>
    </cfRule>
  </conditionalFormatting>
  <conditionalFormatting sqref="H162">
    <cfRule type="cellIs" dxfId="252" priority="619" operator="equal">
      <formula>"No cumple"</formula>
    </cfRule>
    <cfRule type="cellIs" dxfId="251" priority="620" operator="greaterThan">
      <formula>$H$8</formula>
    </cfRule>
  </conditionalFormatting>
  <conditionalFormatting sqref="G162">
    <cfRule type="cellIs" dxfId="250" priority="618" operator="equal">
      <formula>"No cumple"</formula>
    </cfRule>
  </conditionalFormatting>
  <conditionalFormatting sqref="H162">
    <cfRule type="cellIs" dxfId="249" priority="616" operator="equal">
      <formula>"No cumple"</formula>
    </cfRule>
    <cfRule type="cellIs" dxfId="248" priority="617" operator="greaterThan">
      <formula>$H$8</formula>
    </cfRule>
  </conditionalFormatting>
  <conditionalFormatting sqref="G162">
    <cfRule type="cellIs" dxfId="247" priority="615" operator="equal">
      <formula>"No cumple"</formula>
    </cfRule>
  </conditionalFormatting>
  <conditionalFormatting sqref="H162">
    <cfRule type="cellIs" dxfId="246" priority="613" operator="equal">
      <formula>"No cumple"</formula>
    </cfRule>
    <cfRule type="cellIs" dxfId="245" priority="614" operator="greaterThan">
      <formula>$H$8</formula>
    </cfRule>
  </conditionalFormatting>
  <conditionalFormatting sqref="G162">
    <cfRule type="cellIs" dxfId="244" priority="612" operator="equal">
      <formula>"No cumple"</formula>
    </cfRule>
  </conditionalFormatting>
  <conditionalFormatting sqref="H162">
    <cfRule type="cellIs" dxfId="243" priority="609" operator="equal">
      <formula>"si cumple"</formula>
    </cfRule>
    <cfRule type="cellIs" dxfId="242" priority="610" operator="equal">
      <formula>"No cumple"</formula>
    </cfRule>
    <cfRule type="cellIs" dxfId="241" priority="611" operator="greaterThan">
      <formula>$H$8</formula>
    </cfRule>
  </conditionalFormatting>
  <conditionalFormatting sqref="G162">
    <cfRule type="cellIs" dxfId="240" priority="608" operator="equal">
      <formula>"No cumple"</formula>
    </cfRule>
  </conditionalFormatting>
  <conditionalFormatting sqref="H165">
    <cfRule type="cellIs" dxfId="239" priority="606" operator="equal">
      <formula>"No cumple"</formula>
    </cfRule>
    <cfRule type="cellIs" dxfId="238" priority="607" operator="greaterThan">
      <formula>$H$8</formula>
    </cfRule>
  </conditionalFormatting>
  <conditionalFormatting sqref="G165">
    <cfRule type="cellIs" dxfId="237" priority="605" operator="equal">
      <formula>"No cumple"</formula>
    </cfRule>
  </conditionalFormatting>
  <conditionalFormatting sqref="H165">
    <cfRule type="cellIs" dxfId="236" priority="603" operator="equal">
      <formula>"No cumple"</formula>
    </cfRule>
    <cfRule type="cellIs" dxfId="235" priority="604" operator="greaterThan">
      <formula>$H$8</formula>
    </cfRule>
  </conditionalFormatting>
  <conditionalFormatting sqref="G165">
    <cfRule type="cellIs" dxfId="234" priority="602" operator="equal">
      <formula>"No cumple"</formula>
    </cfRule>
  </conditionalFormatting>
  <conditionalFormatting sqref="H165">
    <cfRule type="cellIs" dxfId="233" priority="600" operator="equal">
      <formula>"No cumple"</formula>
    </cfRule>
    <cfRule type="cellIs" dxfId="232" priority="601" operator="greaterThan">
      <formula>$H$8</formula>
    </cfRule>
  </conditionalFormatting>
  <conditionalFormatting sqref="G165">
    <cfRule type="cellIs" dxfId="231" priority="599" operator="equal">
      <formula>"No cumple"</formula>
    </cfRule>
  </conditionalFormatting>
  <conditionalFormatting sqref="H165">
    <cfRule type="cellIs" dxfId="230" priority="597" operator="equal">
      <formula>"No cumple"</formula>
    </cfRule>
    <cfRule type="cellIs" dxfId="229" priority="598" operator="greaterThan">
      <formula>$H$8</formula>
    </cfRule>
  </conditionalFormatting>
  <conditionalFormatting sqref="G165">
    <cfRule type="cellIs" dxfId="228" priority="596" operator="equal">
      <formula>"No cumple"</formula>
    </cfRule>
  </conditionalFormatting>
  <conditionalFormatting sqref="H165">
    <cfRule type="cellIs" dxfId="227" priority="593" operator="equal">
      <formula>"si cumple"</formula>
    </cfRule>
    <cfRule type="cellIs" dxfId="226" priority="594" operator="equal">
      <formula>"No cumple"</formula>
    </cfRule>
    <cfRule type="cellIs" dxfId="225" priority="595" operator="greaterThan">
      <formula>$H$8</formula>
    </cfRule>
  </conditionalFormatting>
  <conditionalFormatting sqref="G165">
    <cfRule type="cellIs" dxfId="224" priority="592" operator="equal">
      <formula>"No cumple"</formula>
    </cfRule>
  </conditionalFormatting>
  <conditionalFormatting sqref="H168">
    <cfRule type="cellIs" dxfId="223" priority="590" operator="equal">
      <formula>"No cumple"</formula>
    </cfRule>
    <cfRule type="cellIs" dxfId="222" priority="591" operator="greaterThan">
      <formula>$H$8</formula>
    </cfRule>
  </conditionalFormatting>
  <conditionalFormatting sqref="G168">
    <cfRule type="cellIs" dxfId="221" priority="589" operator="equal">
      <formula>"No cumple"</formula>
    </cfRule>
  </conditionalFormatting>
  <conditionalFormatting sqref="H168">
    <cfRule type="cellIs" dxfId="220" priority="587" operator="equal">
      <formula>"No cumple"</formula>
    </cfRule>
    <cfRule type="cellIs" dxfId="219" priority="588" operator="greaterThan">
      <formula>$H$8</formula>
    </cfRule>
  </conditionalFormatting>
  <conditionalFormatting sqref="G168">
    <cfRule type="cellIs" dxfId="218" priority="586" operator="equal">
      <formula>"No cumple"</formula>
    </cfRule>
  </conditionalFormatting>
  <conditionalFormatting sqref="H168">
    <cfRule type="cellIs" dxfId="217" priority="584" operator="equal">
      <formula>"No cumple"</formula>
    </cfRule>
    <cfRule type="cellIs" dxfId="216" priority="585" operator="greaterThan">
      <formula>$H$8</formula>
    </cfRule>
  </conditionalFormatting>
  <conditionalFormatting sqref="G168">
    <cfRule type="cellIs" dxfId="215" priority="583" operator="equal">
      <formula>"No cumple"</formula>
    </cfRule>
  </conditionalFormatting>
  <conditionalFormatting sqref="H168">
    <cfRule type="cellIs" dxfId="214" priority="581" operator="equal">
      <formula>"No cumple"</formula>
    </cfRule>
    <cfRule type="cellIs" dxfId="213" priority="582" operator="greaterThan">
      <formula>$H$8</formula>
    </cfRule>
  </conditionalFormatting>
  <conditionalFormatting sqref="G168">
    <cfRule type="cellIs" dxfId="212" priority="580" operator="equal">
      <formula>"No cumple"</formula>
    </cfRule>
  </conditionalFormatting>
  <conditionalFormatting sqref="H168">
    <cfRule type="cellIs" dxfId="211" priority="577" operator="equal">
      <formula>"si cumple"</formula>
    </cfRule>
    <cfRule type="cellIs" dxfId="210" priority="578" operator="equal">
      <formula>"No cumple"</formula>
    </cfRule>
    <cfRule type="cellIs" dxfId="209" priority="579" operator="greaterThan">
      <formula>$H$8</formula>
    </cfRule>
  </conditionalFormatting>
  <conditionalFormatting sqref="G168">
    <cfRule type="cellIs" dxfId="208" priority="576" operator="equal">
      <formula>"No cumple"</formula>
    </cfRule>
  </conditionalFormatting>
  <conditionalFormatting sqref="H172">
    <cfRule type="cellIs" dxfId="207" priority="574" operator="equal">
      <formula>"No cumple"</formula>
    </cfRule>
    <cfRule type="cellIs" dxfId="206" priority="575" operator="greaterThan">
      <formula>$H$8</formula>
    </cfRule>
  </conditionalFormatting>
  <conditionalFormatting sqref="G172">
    <cfRule type="cellIs" dxfId="205" priority="573" operator="equal">
      <formula>"No cumple"</formula>
    </cfRule>
  </conditionalFormatting>
  <conditionalFormatting sqref="H172">
    <cfRule type="cellIs" dxfId="204" priority="571" operator="equal">
      <formula>"No cumple"</formula>
    </cfRule>
    <cfRule type="cellIs" dxfId="203" priority="572" operator="greaterThan">
      <formula>$H$8</formula>
    </cfRule>
  </conditionalFormatting>
  <conditionalFormatting sqref="G172">
    <cfRule type="cellIs" dxfId="202" priority="570" operator="equal">
      <formula>"No cumple"</formula>
    </cfRule>
  </conditionalFormatting>
  <conditionalFormatting sqref="H172">
    <cfRule type="cellIs" dxfId="201" priority="568" operator="equal">
      <formula>"No cumple"</formula>
    </cfRule>
    <cfRule type="cellIs" dxfId="200" priority="569" operator="greaterThan">
      <formula>$H$8</formula>
    </cfRule>
  </conditionalFormatting>
  <conditionalFormatting sqref="G172">
    <cfRule type="cellIs" dxfId="199" priority="567" operator="equal">
      <formula>"No cumple"</formula>
    </cfRule>
  </conditionalFormatting>
  <conditionalFormatting sqref="H172">
    <cfRule type="cellIs" dxfId="198" priority="565" operator="equal">
      <formula>"No cumple"</formula>
    </cfRule>
    <cfRule type="cellIs" dxfId="197" priority="566" operator="greaterThan">
      <formula>$H$8</formula>
    </cfRule>
  </conditionalFormatting>
  <conditionalFormatting sqref="G172">
    <cfRule type="cellIs" dxfId="196" priority="564" operator="equal">
      <formula>"No cumple"</formula>
    </cfRule>
  </conditionalFormatting>
  <conditionalFormatting sqref="H172">
    <cfRule type="cellIs" dxfId="195" priority="561" operator="equal">
      <formula>"si cumple"</formula>
    </cfRule>
    <cfRule type="cellIs" dxfId="194" priority="562" operator="equal">
      <formula>"No cumple"</formula>
    </cfRule>
    <cfRule type="cellIs" dxfId="193" priority="563" operator="greaterThan">
      <formula>$H$8</formula>
    </cfRule>
  </conditionalFormatting>
  <conditionalFormatting sqref="G172">
    <cfRule type="cellIs" dxfId="192" priority="560" operator="equal">
      <formula>"No cumple"</formula>
    </cfRule>
  </conditionalFormatting>
  <conditionalFormatting sqref="H176">
    <cfRule type="cellIs" dxfId="191" priority="558" operator="equal">
      <formula>"No cumple"</formula>
    </cfRule>
    <cfRule type="cellIs" dxfId="190" priority="559" operator="greaterThan">
      <formula>$H$8</formula>
    </cfRule>
  </conditionalFormatting>
  <conditionalFormatting sqref="G176">
    <cfRule type="cellIs" dxfId="189" priority="557" operator="equal">
      <formula>"No cumple"</formula>
    </cfRule>
  </conditionalFormatting>
  <conditionalFormatting sqref="H176">
    <cfRule type="cellIs" dxfId="188" priority="555" operator="equal">
      <formula>"No cumple"</formula>
    </cfRule>
    <cfRule type="cellIs" dxfId="187" priority="556" operator="greaterThan">
      <formula>$H$8</formula>
    </cfRule>
  </conditionalFormatting>
  <conditionalFormatting sqref="G176">
    <cfRule type="cellIs" dxfId="186" priority="554" operator="equal">
      <formula>"No cumple"</formula>
    </cfRule>
  </conditionalFormatting>
  <conditionalFormatting sqref="H176">
    <cfRule type="cellIs" dxfId="185" priority="552" operator="equal">
      <formula>"No cumple"</formula>
    </cfRule>
    <cfRule type="cellIs" dxfId="184" priority="553" operator="greaterThan">
      <formula>$H$8</formula>
    </cfRule>
  </conditionalFormatting>
  <conditionalFormatting sqref="G176">
    <cfRule type="cellIs" dxfId="183" priority="551" operator="equal">
      <formula>"No cumple"</formula>
    </cfRule>
  </conditionalFormatting>
  <conditionalFormatting sqref="H176">
    <cfRule type="cellIs" dxfId="182" priority="549" operator="equal">
      <formula>"No cumple"</formula>
    </cfRule>
    <cfRule type="cellIs" dxfId="181" priority="550" operator="greaterThan">
      <formula>$H$8</formula>
    </cfRule>
  </conditionalFormatting>
  <conditionalFormatting sqref="G176">
    <cfRule type="cellIs" dxfId="180" priority="548" operator="equal">
      <formula>"No cumple"</formula>
    </cfRule>
  </conditionalFormatting>
  <conditionalFormatting sqref="H176">
    <cfRule type="cellIs" dxfId="179" priority="545" operator="equal">
      <formula>"si cumple"</formula>
    </cfRule>
    <cfRule type="cellIs" dxfId="178" priority="546" operator="equal">
      <formula>"No cumple"</formula>
    </cfRule>
    <cfRule type="cellIs" dxfId="177" priority="547" operator="greaterThan">
      <formula>$H$8</formula>
    </cfRule>
  </conditionalFormatting>
  <conditionalFormatting sqref="G176">
    <cfRule type="cellIs" dxfId="176" priority="544" operator="equal">
      <formula>"No cumple"</formula>
    </cfRule>
  </conditionalFormatting>
  <conditionalFormatting sqref="H180">
    <cfRule type="cellIs" dxfId="175" priority="542" operator="equal">
      <formula>"No cumple"</formula>
    </cfRule>
    <cfRule type="cellIs" dxfId="174" priority="543" operator="greaterThan">
      <formula>$H$8</formula>
    </cfRule>
  </conditionalFormatting>
  <conditionalFormatting sqref="G180">
    <cfRule type="cellIs" dxfId="173" priority="541" operator="equal">
      <formula>"No cumple"</formula>
    </cfRule>
  </conditionalFormatting>
  <conditionalFormatting sqref="H180">
    <cfRule type="cellIs" dxfId="172" priority="539" operator="equal">
      <formula>"No cumple"</formula>
    </cfRule>
    <cfRule type="cellIs" dxfId="171" priority="540" operator="greaterThan">
      <formula>$H$8</formula>
    </cfRule>
  </conditionalFormatting>
  <conditionalFormatting sqref="G180">
    <cfRule type="cellIs" dxfId="170" priority="538" operator="equal">
      <formula>"No cumple"</formula>
    </cfRule>
  </conditionalFormatting>
  <conditionalFormatting sqref="H180">
    <cfRule type="cellIs" dxfId="169" priority="536" operator="equal">
      <formula>"No cumple"</formula>
    </cfRule>
    <cfRule type="cellIs" dxfId="168" priority="537" operator="greaterThan">
      <formula>$H$8</formula>
    </cfRule>
  </conditionalFormatting>
  <conditionalFormatting sqref="G180">
    <cfRule type="cellIs" dxfId="167" priority="535" operator="equal">
      <formula>"No cumple"</formula>
    </cfRule>
  </conditionalFormatting>
  <conditionalFormatting sqref="H180">
    <cfRule type="cellIs" dxfId="166" priority="533" operator="equal">
      <formula>"No cumple"</formula>
    </cfRule>
    <cfRule type="cellIs" dxfId="165" priority="534" operator="greaterThan">
      <formula>$H$8</formula>
    </cfRule>
  </conditionalFormatting>
  <conditionalFormatting sqref="G180">
    <cfRule type="cellIs" dxfId="164" priority="532" operator="equal">
      <formula>"No cumple"</formula>
    </cfRule>
  </conditionalFormatting>
  <conditionalFormatting sqref="H180">
    <cfRule type="cellIs" dxfId="163" priority="529" operator="equal">
      <formula>"si cumple"</formula>
    </cfRule>
    <cfRule type="cellIs" dxfId="162" priority="530" operator="equal">
      <formula>"No cumple"</formula>
    </cfRule>
    <cfRule type="cellIs" dxfId="161" priority="531" operator="greaterThan">
      <formula>$H$8</formula>
    </cfRule>
  </conditionalFormatting>
  <conditionalFormatting sqref="G180">
    <cfRule type="cellIs" dxfId="160" priority="528" operator="equal">
      <formula>"No cumple"</formula>
    </cfRule>
  </conditionalFormatting>
  <conditionalFormatting sqref="H183">
    <cfRule type="cellIs" dxfId="159" priority="526" operator="equal">
      <formula>"No cumple"</formula>
    </cfRule>
    <cfRule type="cellIs" dxfId="158" priority="527" operator="greaterThan">
      <formula>$H$8</formula>
    </cfRule>
  </conditionalFormatting>
  <conditionalFormatting sqref="G183">
    <cfRule type="cellIs" dxfId="157" priority="525" operator="equal">
      <formula>"No cumple"</formula>
    </cfRule>
  </conditionalFormatting>
  <conditionalFormatting sqref="H183">
    <cfRule type="cellIs" dxfId="156" priority="523" operator="equal">
      <formula>"No cumple"</formula>
    </cfRule>
    <cfRule type="cellIs" dxfId="155" priority="524" operator="greaterThan">
      <formula>$H$8</formula>
    </cfRule>
  </conditionalFormatting>
  <conditionalFormatting sqref="G183">
    <cfRule type="cellIs" dxfId="154" priority="522" operator="equal">
      <formula>"No cumple"</formula>
    </cfRule>
  </conditionalFormatting>
  <conditionalFormatting sqref="H183">
    <cfRule type="cellIs" dxfId="153" priority="520" operator="equal">
      <formula>"No cumple"</formula>
    </cfRule>
    <cfRule type="cellIs" dxfId="152" priority="521" operator="greaterThan">
      <formula>$H$8</formula>
    </cfRule>
  </conditionalFormatting>
  <conditionalFormatting sqref="G183">
    <cfRule type="cellIs" dxfId="151" priority="519" operator="equal">
      <formula>"No cumple"</formula>
    </cfRule>
  </conditionalFormatting>
  <conditionalFormatting sqref="H183">
    <cfRule type="cellIs" dxfId="150" priority="517" operator="equal">
      <formula>"No cumple"</formula>
    </cfRule>
    <cfRule type="cellIs" dxfId="149" priority="518" operator="greaterThan">
      <formula>$H$8</formula>
    </cfRule>
  </conditionalFormatting>
  <conditionalFormatting sqref="G183">
    <cfRule type="cellIs" dxfId="148" priority="516" operator="equal">
      <formula>"No cumple"</formula>
    </cfRule>
  </conditionalFormatting>
  <conditionalFormatting sqref="H183">
    <cfRule type="cellIs" dxfId="147" priority="513" operator="equal">
      <formula>"si cumple"</formula>
    </cfRule>
    <cfRule type="cellIs" dxfId="146" priority="514" operator="equal">
      <formula>"No cumple"</formula>
    </cfRule>
    <cfRule type="cellIs" dxfId="145" priority="515" operator="greaterThan">
      <formula>$H$8</formula>
    </cfRule>
  </conditionalFormatting>
  <conditionalFormatting sqref="G183">
    <cfRule type="cellIs" dxfId="144" priority="512" operator="equal">
      <formula>"No cumple"</formula>
    </cfRule>
  </conditionalFormatting>
  <conditionalFormatting sqref="H186">
    <cfRule type="cellIs" dxfId="143" priority="510" operator="equal">
      <formula>"No cumple"</formula>
    </cfRule>
    <cfRule type="cellIs" dxfId="142" priority="511" operator="greaterThan">
      <formula>$H$8</formula>
    </cfRule>
  </conditionalFormatting>
  <conditionalFormatting sqref="G186">
    <cfRule type="cellIs" dxfId="141" priority="509" operator="equal">
      <formula>"No cumple"</formula>
    </cfRule>
  </conditionalFormatting>
  <conditionalFormatting sqref="H186">
    <cfRule type="cellIs" dxfId="140" priority="507" operator="equal">
      <formula>"No cumple"</formula>
    </cfRule>
    <cfRule type="cellIs" dxfId="139" priority="508" operator="greaterThan">
      <formula>$H$8</formula>
    </cfRule>
  </conditionalFormatting>
  <conditionalFormatting sqref="G186">
    <cfRule type="cellIs" dxfId="138" priority="506" operator="equal">
      <formula>"No cumple"</formula>
    </cfRule>
  </conditionalFormatting>
  <conditionalFormatting sqref="H186">
    <cfRule type="cellIs" dxfId="137" priority="504" operator="equal">
      <formula>"No cumple"</formula>
    </cfRule>
    <cfRule type="cellIs" dxfId="136" priority="505" operator="greaterThan">
      <formula>$H$8</formula>
    </cfRule>
  </conditionalFormatting>
  <conditionalFormatting sqref="G186">
    <cfRule type="cellIs" dxfId="135" priority="503" operator="equal">
      <formula>"No cumple"</formula>
    </cfRule>
  </conditionalFormatting>
  <conditionalFormatting sqref="H186">
    <cfRule type="cellIs" dxfId="134" priority="501" operator="equal">
      <formula>"No cumple"</formula>
    </cfRule>
    <cfRule type="cellIs" dxfId="133" priority="502" operator="greaterThan">
      <formula>$H$8</formula>
    </cfRule>
  </conditionalFormatting>
  <conditionalFormatting sqref="G186">
    <cfRule type="cellIs" dxfId="132" priority="500" operator="equal">
      <formula>"No cumple"</formula>
    </cfRule>
  </conditionalFormatting>
  <conditionalFormatting sqref="H186">
    <cfRule type="cellIs" dxfId="131" priority="497" operator="equal">
      <formula>"si cumple"</formula>
    </cfRule>
    <cfRule type="cellIs" dxfId="130" priority="498" operator="equal">
      <formula>"No cumple"</formula>
    </cfRule>
    <cfRule type="cellIs" dxfId="129" priority="499" operator="greaterThan">
      <formula>$H$8</formula>
    </cfRule>
  </conditionalFormatting>
  <conditionalFormatting sqref="G186">
    <cfRule type="cellIs" dxfId="128" priority="496" operator="equal">
      <formula>"No cumple"</formula>
    </cfRule>
  </conditionalFormatting>
  <conditionalFormatting sqref="H189">
    <cfRule type="cellIs" dxfId="127" priority="494" operator="equal">
      <formula>"No cumple"</formula>
    </cfRule>
    <cfRule type="cellIs" dxfId="126" priority="495" operator="greaterThan">
      <formula>$H$8</formula>
    </cfRule>
  </conditionalFormatting>
  <conditionalFormatting sqref="G189">
    <cfRule type="cellIs" dxfId="125" priority="493" operator="equal">
      <formula>"No cumple"</formula>
    </cfRule>
  </conditionalFormatting>
  <conditionalFormatting sqref="H189">
    <cfRule type="cellIs" dxfId="124" priority="491" operator="equal">
      <formula>"No cumple"</formula>
    </cfRule>
    <cfRule type="cellIs" dxfId="123" priority="492" operator="greaterThan">
      <formula>$H$8</formula>
    </cfRule>
  </conditionalFormatting>
  <conditionalFormatting sqref="G189">
    <cfRule type="cellIs" dxfId="122" priority="490" operator="equal">
      <formula>"No cumple"</formula>
    </cfRule>
  </conditionalFormatting>
  <conditionalFormatting sqref="H189">
    <cfRule type="cellIs" dxfId="121" priority="488" operator="equal">
      <formula>"No cumple"</formula>
    </cfRule>
    <cfRule type="cellIs" dxfId="120" priority="489" operator="greaterThan">
      <formula>$H$8</formula>
    </cfRule>
  </conditionalFormatting>
  <conditionalFormatting sqref="G189">
    <cfRule type="cellIs" dxfId="119" priority="487" operator="equal">
      <formula>"No cumple"</formula>
    </cfRule>
  </conditionalFormatting>
  <conditionalFormatting sqref="H189">
    <cfRule type="cellIs" dxfId="118" priority="485" operator="equal">
      <formula>"No cumple"</formula>
    </cfRule>
    <cfRule type="cellIs" dxfId="117" priority="486" operator="greaterThan">
      <formula>$H$8</formula>
    </cfRule>
  </conditionalFormatting>
  <conditionalFormatting sqref="G189">
    <cfRule type="cellIs" dxfId="116" priority="484" operator="equal">
      <formula>"No cumple"</formula>
    </cfRule>
  </conditionalFormatting>
  <conditionalFormatting sqref="H189">
    <cfRule type="cellIs" dxfId="115" priority="481" operator="equal">
      <formula>"si cumple"</formula>
    </cfRule>
    <cfRule type="cellIs" dxfId="114" priority="482" operator="equal">
      <formula>"No cumple"</formula>
    </cfRule>
    <cfRule type="cellIs" dxfId="113" priority="483" operator="greaterThan">
      <formula>$H$8</formula>
    </cfRule>
  </conditionalFormatting>
  <conditionalFormatting sqref="G189">
    <cfRule type="cellIs" dxfId="112" priority="480" operator="equal">
      <formula>"No cumple"</formula>
    </cfRule>
  </conditionalFormatting>
  <conditionalFormatting sqref="H192">
    <cfRule type="cellIs" dxfId="111" priority="478" operator="equal">
      <formula>"No cumple"</formula>
    </cfRule>
    <cfRule type="cellIs" dxfId="110" priority="479" operator="greaterThan">
      <formula>$H$8</formula>
    </cfRule>
  </conditionalFormatting>
  <conditionalFormatting sqref="G192">
    <cfRule type="cellIs" dxfId="109" priority="477" operator="equal">
      <formula>"No cumple"</formula>
    </cfRule>
  </conditionalFormatting>
  <conditionalFormatting sqref="H192">
    <cfRule type="cellIs" dxfId="108" priority="475" operator="equal">
      <formula>"No cumple"</formula>
    </cfRule>
    <cfRule type="cellIs" dxfId="107" priority="476" operator="greaterThan">
      <formula>$H$8</formula>
    </cfRule>
  </conditionalFormatting>
  <conditionalFormatting sqref="G192">
    <cfRule type="cellIs" dxfId="106" priority="474" operator="equal">
      <formula>"No cumple"</formula>
    </cfRule>
  </conditionalFormatting>
  <conditionalFormatting sqref="H192">
    <cfRule type="cellIs" dxfId="105" priority="472" operator="equal">
      <formula>"No cumple"</formula>
    </cfRule>
    <cfRule type="cellIs" dxfId="104" priority="473" operator="greaterThan">
      <formula>$H$8</formula>
    </cfRule>
  </conditionalFormatting>
  <conditionalFormatting sqref="G192">
    <cfRule type="cellIs" dxfId="103" priority="471" operator="equal">
      <formula>"No cumple"</formula>
    </cfRule>
  </conditionalFormatting>
  <conditionalFormatting sqref="H192">
    <cfRule type="cellIs" dxfId="102" priority="469" operator="equal">
      <formula>"No cumple"</formula>
    </cfRule>
    <cfRule type="cellIs" dxfId="101" priority="470" operator="greaterThan">
      <formula>$H$8</formula>
    </cfRule>
  </conditionalFormatting>
  <conditionalFormatting sqref="G192">
    <cfRule type="cellIs" dxfId="100" priority="468" operator="equal">
      <formula>"No cumple"</formula>
    </cfRule>
  </conditionalFormatting>
  <conditionalFormatting sqref="H192">
    <cfRule type="cellIs" dxfId="99" priority="465" operator="equal">
      <formula>"si cumple"</formula>
    </cfRule>
    <cfRule type="cellIs" dxfId="98" priority="466" operator="equal">
      <formula>"No cumple"</formula>
    </cfRule>
    <cfRule type="cellIs" dxfId="97" priority="467" operator="greaterThan">
      <formula>$H$8</formula>
    </cfRule>
  </conditionalFormatting>
  <conditionalFormatting sqref="G192">
    <cfRule type="cellIs" dxfId="96" priority="464" operator="equal">
      <formula>"No cumple"</formula>
    </cfRule>
  </conditionalFormatting>
  <conditionalFormatting sqref="H195">
    <cfRule type="cellIs" dxfId="95" priority="462" operator="equal">
      <formula>"No cumple"</formula>
    </cfRule>
    <cfRule type="cellIs" dxfId="94" priority="463" operator="greaterThan">
      <formula>$H$8</formula>
    </cfRule>
  </conditionalFormatting>
  <conditionalFormatting sqref="G195">
    <cfRule type="cellIs" dxfId="93" priority="461" operator="equal">
      <formula>"No cumple"</formula>
    </cfRule>
  </conditionalFormatting>
  <conditionalFormatting sqref="H195">
    <cfRule type="cellIs" dxfId="92" priority="459" operator="equal">
      <formula>"No cumple"</formula>
    </cfRule>
    <cfRule type="cellIs" dxfId="91" priority="460" operator="greaterThan">
      <formula>$H$8</formula>
    </cfRule>
  </conditionalFormatting>
  <conditionalFormatting sqref="G195">
    <cfRule type="cellIs" dxfId="90" priority="458" operator="equal">
      <formula>"No cumple"</formula>
    </cfRule>
  </conditionalFormatting>
  <conditionalFormatting sqref="H195">
    <cfRule type="cellIs" dxfId="89" priority="456" operator="equal">
      <formula>"No cumple"</formula>
    </cfRule>
    <cfRule type="cellIs" dxfId="88" priority="457" operator="greaterThan">
      <formula>$H$8</formula>
    </cfRule>
  </conditionalFormatting>
  <conditionalFormatting sqref="G195">
    <cfRule type="cellIs" dxfId="87" priority="455" operator="equal">
      <formula>"No cumple"</formula>
    </cfRule>
  </conditionalFormatting>
  <conditionalFormatting sqref="H195">
    <cfRule type="cellIs" dxfId="86" priority="453" operator="equal">
      <formula>"No cumple"</formula>
    </cfRule>
    <cfRule type="cellIs" dxfId="85" priority="454" operator="greaterThan">
      <formula>$H$8</formula>
    </cfRule>
  </conditionalFormatting>
  <conditionalFormatting sqref="G195">
    <cfRule type="cellIs" dxfId="84" priority="452" operator="equal">
      <formula>"No cumple"</formula>
    </cfRule>
  </conditionalFormatting>
  <conditionalFormatting sqref="H195">
    <cfRule type="cellIs" dxfId="83" priority="449" operator="equal">
      <formula>"si cumple"</formula>
    </cfRule>
    <cfRule type="cellIs" dxfId="82" priority="450" operator="equal">
      <formula>"No cumple"</formula>
    </cfRule>
    <cfRule type="cellIs" dxfId="81" priority="451" operator="greaterThan">
      <formula>$H$8</formula>
    </cfRule>
  </conditionalFormatting>
  <conditionalFormatting sqref="G195">
    <cfRule type="cellIs" dxfId="80" priority="448" operator="equal">
      <formula>"No cumple"</formula>
    </cfRule>
  </conditionalFormatting>
  <conditionalFormatting sqref="H199">
    <cfRule type="cellIs" dxfId="79" priority="446" operator="equal">
      <formula>"No cumple"</formula>
    </cfRule>
    <cfRule type="cellIs" dxfId="78" priority="447" operator="greaterThan">
      <formula>$H$8</formula>
    </cfRule>
  </conditionalFormatting>
  <conditionalFormatting sqref="G199">
    <cfRule type="cellIs" dxfId="77" priority="445" operator="equal">
      <formula>"No cumple"</formula>
    </cfRule>
  </conditionalFormatting>
  <conditionalFormatting sqref="H199">
    <cfRule type="cellIs" dxfId="76" priority="443" operator="equal">
      <formula>"No cumple"</formula>
    </cfRule>
    <cfRule type="cellIs" dxfId="75" priority="444" operator="greaterThan">
      <formula>$H$8</formula>
    </cfRule>
  </conditionalFormatting>
  <conditionalFormatting sqref="G199">
    <cfRule type="cellIs" dxfId="74" priority="442" operator="equal">
      <formula>"No cumple"</formula>
    </cfRule>
  </conditionalFormatting>
  <conditionalFormatting sqref="H199">
    <cfRule type="cellIs" dxfId="73" priority="440" operator="equal">
      <formula>"No cumple"</formula>
    </cfRule>
    <cfRule type="cellIs" dxfId="72" priority="441" operator="greaterThan">
      <formula>$H$8</formula>
    </cfRule>
  </conditionalFormatting>
  <conditionalFormatting sqref="G199">
    <cfRule type="cellIs" dxfId="71" priority="439" operator="equal">
      <formula>"No cumple"</formula>
    </cfRule>
  </conditionalFormatting>
  <conditionalFormatting sqref="H199">
    <cfRule type="cellIs" dxfId="70" priority="437" operator="equal">
      <formula>"No cumple"</formula>
    </cfRule>
    <cfRule type="cellIs" dxfId="69" priority="438" operator="greaterThan">
      <formula>$H$8</formula>
    </cfRule>
  </conditionalFormatting>
  <conditionalFormatting sqref="G199">
    <cfRule type="cellIs" dxfId="68" priority="436" operator="equal">
      <formula>"No cumple"</formula>
    </cfRule>
  </conditionalFormatting>
  <conditionalFormatting sqref="H199">
    <cfRule type="cellIs" dxfId="67" priority="433" operator="equal">
      <formula>"si cumple"</formula>
    </cfRule>
    <cfRule type="cellIs" dxfId="66" priority="434" operator="equal">
      <formula>"No cumple"</formula>
    </cfRule>
    <cfRule type="cellIs" dxfId="65" priority="435" operator="greaterThan">
      <formula>$H$8</formula>
    </cfRule>
  </conditionalFormatting>
  <conditionalFormatting sqref="G199">
    <cfRule type="cellIs" dxfId="64" priority="432" operator="equal">
      <formula>"No cumple"</formula>
    </cfRule>
  </conditionalFormatting>
  <conditionalFormatting sqref="H202">
    <cfRule type="cellIs" dxfId="63" priority="430" operator="equal">
      <formula>"No cumple"</formula>
    </cfRule>
    <cfRule type="cellIs" dxfId="62" priority="431" operator="greaterThan">
      <formula>$H$8</formula>
    </cfRule>
  </conditionalFormatting>
  <conditionalFormatting sqref="G202">
    <cfRule type="cellIs" dxfId="61" priority="429" operator="equal">
      <formula>"No cumple"</formula>
    </cfRule>
  </conditionalFormatting>
  <conditionalFormatting sqref="H202">
    <cfRule type="cellIs" dxfId="60" priority="427" operator="equal">
      <formula>"No cumple"</formula>
    </cfRule>
    <cfRule type="cellIs" dxfId="59" priority="428" operator="greaterThan">
      <formula>$H$8</formula>
    </cfRule>
  </conditionalFormatting>
  <conditionalFormatting sqref="G202">
    <cfRule type="cellIs" dxfId="58" priority="426" operator="equal">
      <formula>"No cumple"</formula>
    </cfRule>
  </conditionalFormatting>
  <conditionalFormatting sqref="H202">
    <cfRule type="cellIs" dxfId="57" priority="424" operator="equal">
      <formula>"No cumple"</formula>
    </cfRule>
    <cfRule type="cellIs" dxfId="56" priority="425" operator="greaterThan">
      <formula>$H$8</formula>
    </cfRule>
  </conditionalFormatting>
  <conditionalFormatting sqref="G202">
    <cfRule type="cellIs" dxfId="55" priority="423" operator="equal">
      <formula>"No cumple"</formula>
    </cfRule>
  </conditionalFormatting>
  <conditionalFormatting sqref="H202">
    <cfRule type="cellIs" dxfId="54" priority="421" operator="equal">
      <formula>"No cumple"</formula>
    </cfRule>
    <cfRule type="cellIs" dxfId="53" priority="422" operator="greaterThan">
      <formula>$H$8</formula>
    </cfRule>
  </conditionalFormatting>
  <conditionalFormatting sqref="G202">
    <cfRule type="cellIs" dxfId="52" priority="420" operator="equal">
      <formula>"No cumple"</formula>
    </cfRule>
  </conditionalFormatting>
  <conditionalFormatting sqref="H202">
    <cfRule type="cellIs" dxfId="51" priority="417" operator="equal">
      <formula>"si cumple"</formula>
    </cfRule>
    <cfRule type="cellIs" dxfId="50" priority="418" operator="equal">
      <formula>"No cumple"</formula>
    </cfRule>
    <cfRule type="cellIs" dxfId="49" priority="419" operator="greaterThan">
      <formula>$H$8</formula>
    </cfRule>
  </conditionalFormatting>
  <conditionalFormatting sqref="G202">
    <cfRule type="cellIs" dxfId="48" priority="416" operator="equal">
      <formula>"No cumple"</formula>
    </cfRule>
  </conditionalFormatting>
  <conditionalFormatting sqref="H206">
    <cfRule type="cellIs" dxfId="47" priority="414" operator="equal">
      <formula>"No cumple"</formula>
    </cfRule>
    <cfRule type="cellIs" dxfId="46" priority="415" operator="greaterThan">
      <formula>$H$8</formula>
    </cfRule>
  </conditionalFormatting>
  <conditionalFormatting sqref="G206">
    <cfRule type="cellIs" dxfId="45" priority="413" operator="equal">
      <formula>"No cumple"</formula>
    </cfRule>
  </conditionalFormatting>
  <conditionalFormatting sqref="H206">
    <cfRule type="cellIs" dxfId="44" priority="411" operator="equal">
      <formula>"No cumple"</formula>
    </cfRule>
    <cfRule type="cellIs" dxfId="43" priority="412" operator="greaterThan">
      <formula>$H$8</formula>
    </cfRule>
  </conditionalFormatting>
  <conditionalFormatting sqref="G206">
    <cfRule type="cellIs" dxfId="42" priority="410" operator="equal">
      <formula>"No cumple"</formula>
    </cfRule>
  </conditionalFormatting>
  <conditionalFormatting sqref="H206">
    <cfRule type="cellIs" dxfId="41" priority="408" operator="equal">
      <formula>"No cumple"</formula>
    </cfRule>
    <cfRule type="cellIs" dxfId="40" priority="409" operator="greaterThan">
      <formula>$H$8</formula>
    </cfRule>
  </conditionalFormatting>
  <conditionalFormatting sqref="G206">
    <cfRule type="cellIs" dxfId="39" priority="407" operator="equal">
      <formula>"No cumple"</formula>
    </cfRule>
  </conditionalFormatting>
  <conditionalFormatting sqref="H206">
    <cfRule type="cellIs" dxfId="38" priority="405" operator="equal">
      <formula>"No cumple"</formula>
    </cfRule>
    <cfRule type="cellIs" dxfId="37" priority="406" operator="greaterThan">
      <formula>$H$8</formula>
    </cfRule>
  </conditionalFormatting>
  <conditionalFormatting sqref="G206">
    <cfRule type="cellIs" dxfId="36" priority="404" operator="equal">
      <formula>"No cumple"</formula>
    </cfRule>
  </conditionalFormatting>
  <conditionalFormatting sqref="H206">
    <cfRule type="cellIs" dxfId="35" priority="401" operator="equal">
      <formula>"si cumple"</formula>
    </cfRule>
    <cfRule type="cellIs" dxfId="34" priority="402" operator="equal">
      <formula>"No cumple"</formula>
    </cfRule>
    <cfRule type="cellIs" dxfId="33" priority="403" operator="greaterThan">
      <formula>$H$8</formula>
    </cfRule>
  </conditionalFormatting>
  <conditionalFormatting sqref="G206">
    <cfRule type="cellIs" dxfId="32" priority="400" operator="equal">
      <formula>"No cumple"</formula>
    </cfRule>
  </conditionalFormatting>
  <conditionalFormatting sqref="H209">
    <cfRule type="cellIs" dxfId="31" priority="398" operator="equal">
      <formula>"No cumple"</formula>
    </cfRule>
    <cfRule type="cellIs" dxfId="30" priority="399" operator="greaterThan">
      <formula>$H$8</formula>
    </cfRule>
  </conditionalFormatting>
  <conditionalFormatting sqref="G209">
    <cfRule type="cellIs" dxfId="29" priority="397" operator="equal">
      <formula>"No cumple"</formula>
    </cfRule>
  </conditionalFormatting>
  <conditionalFormatting sqref="H209">
    <cfRule type="cellIs" dxfId="28" priority="395" operator="equal">
      <formula>"No cumple"</formula>
    </cfRule>
    <cfRule type="cellIs" dxfId="27" priority="396" operator="greaterThan">
      <formula>$H$8</formula>
    </cfRule>
  </conditionalFormatting>
  <conditionalFormatting sqref="G209">
    <cfRule type="cellIs" dxfId="26" priority="394" operator="equal">
      <formula>"No cumple"</formula>
    </cfRule>
  </conditionalFormatting>
  <conditionalFormatting sqref="H209">
    <cfRule type="cellIs" dxfId="25" priority="392" operator="equal">
      <formula>"No cumple"</formula>
    </cfRule>
    <cfRule type="cellIs" dxfId="24" priority="393" operator="greaterThan">
      <formula>$H$8</formula>
    </cfRule>
  </conditionalFormatting>
  <conditionalFormatting sqref="G209">
    <cfRule type="cellIs" dxfId="23" priority="391" operator="equal">
      <formula>"No cumple"</formula>
    </cfRule>
  </conditionalFormatting>
  <conditionalFormatting sqref="H209">
    <cfRule type="cellIs" dxfId="22" priority="389" operator="equal">
      <formula>"No cumple"</formula>
    </cfRule>
    <cfRule type="cellIs" dxfId="21" priority="390" operator="greaterThan">
      <formula>$H$8</formula>
    </cfRule>
  </conditionalFormatting>
  <conditionalFormatting sqref="G209">
    <cfRule type="cellIs" dxfId="20" priority="388" operator="equal">
      <formula>"No cumple"</formula>
    </cfRule>
  </conditionalFormatting>
  <conditionalFormatting sqref="H209">
    <cfRule type="cellIs" dxfId="19" priority="385" operator="equal">
      <formula>"si cumple"</formula>
    </cfRule>
    <cfRule type="cellIs" dxfId="18" priority="386" operator="equal">
      <formula>"No cumple"</formula>
    </cfRule>
    <cfRule type="cellIs" dxfId="17" priority="387" operator="greaterThan">
      <formula>$H$8</formula>
    </cfRule>
  </conditionalFormatting>
  <conditionalFormatting sqref="G209">
    <cfRule type="cellIs" dxfId="16" priority="384" operator="equal">
      <formula>"No cumple"</formula>
    </cfRule>
  </conditionalFormatting>
  <conditionalFormatting sqref="H212">
    <cfRule type="cellIs" dxfId="15" priority="382" operator="equal">
      <formula>"No cumple"</formula>
    </cfRule>
    <cfRule type="cellIs" dxfId="14" priority="383" operator="greaterThan">
      <formula>$H$8</formula>
    </cfRule>
  </conditionalFormatting>
  <conditionalFormatting sqref="G212">
    <cfRule type="cellIs" dxfId="13" priority="381" operator="equal">
      <formula>"No cumple"</formula>
    </cfRule>
  </conditionalFormatting>
  <conditionalFormatting sqref="H212">
    <cfRule type="cellIs" dxfId="12" priority="379" operator="equal">
      <formula>"No cumple"</formula>
    </cfRule>
    <cfRule type="cellIs" dxfId="11" priority="380" operator="greaterThan">
      <formula>$H$8</formula>
    </cfRule>
  </conditionalFormatting>
  <conditionalFormatting sqref="G212">
    <cfRule type="cellIs" dxfId="10" priority="378" operator="equal">
      <formula>"No cumple"</formula>
    </cfRule>
  </conditionalFormatting>
  <conditionalFormatting sqref="H212">
    <cfRule type="cellIs" dxfId="9" priority="376" operator="equal">
      <formula>"No cumple"</formula>
    </cfRule>
    <cfRule type="cellIs" dxfId="8" priority="377" operator="greaterThan">
      <formula>$H$8</formula>
    </cfRule>
  </conditionalFormatting>
  <conditionalFormatting sqref="G212">
    <cfRule type="cellIs" dxfId="7" priority="375" operator="equal">
      <formula>"No cumple"</formula>
    </cfRule>
  </conditionalFormatting>
  <conditionalFormatting sqref="H212">
    <cfRule type="cellIs" dxfId="6" priority="373" operator="equal">
      <formula>"No cumple"</formula>
    </cfRule>
    <cfRule type="cellIs" dxfId="5" priority="374" operator="greaterThan">
      <formula>$H$8</formula>
    </cfRule>
  </conditionalFormatting>
  <conditionalFormatting sqref="G212">
    <cfRule type="cellIs" dxfId="4" priority="372" operator="equal">
      <formula>"No cumple"</formula>
    </cfRule>
  </conditionalFormatting>
  <conditionalFormatting sqref="H212">
    <cfRule type="cellIs" dxfId="3" priority="369" operator="equal">
      <formula>"si cumple"</formula>
    </cfRule>
    <cfRule type="cellIs" dxfId="2" priority="370" operator="equal">
      <formula>"No cumple"</formula>
    </cfRule>
    <cfRule type="cellIs" dxfId="1" priority="371" operator="greaterThan">
      <formula>$H$8</formula>
    </cfRule>
  </conditionalFormatting>
  <conditionalFormatting sqref="G212">
    <cfRule type="cellIs" dxfId="0" priority="368" operator="equal">
      <formula>"No cumple"</formula>
    </cfRule>
  </conditionalFormatting>
  <conditionalFormatting sqref="J7">
    <cfRule type="iconSet" priority="235">
      <iconSet>
        <cfvo type="percent" val="0"/>
        <cfvo type="percent" val="33"/>
        <cfvo type="percent" val="100"/>
      </iconSet>
    </cfRule>
    <cfRule type="dataBar" priority="236">
      <dataBar>
        <cfvo type="num" val="0"/>
        <cfvo type="num" val="1"/>
        <color rgb="FF638EC6"/>
      </dataBar>
      <extLst>
        <ext xmlns:x14="http://schemas.microsoft.com/office/spreadsheetml/2009/9/main" uri="{B025F937-C7B1-47D3-B67F-A62EFF666E3E}">
          <x14:id>{E3FC25BE-0B84-441F-AAB5-F3AAEB143DD3}</x14:id>
        </ext>
      </extLst>
    </cfRule>
  </conditionalFormatting>
  <conditionalFormatting sqref="J7">
    <cfRule type="iconSet" priority="234">
      <iconSet>
        <cfvo type="percent" val="0"/>
        <cfvo type="percent" val="33"/>
        <cfvo type="percent" val="67"/>
      </iconSet>
    </cfRule>
  </conditionalFormatting>
  <conditionalFormatting sqref="J7">
    <cfRule type="iconSet" priority="232">
      <iconSet>
        <cfvo type="percent" val="0"/>
        <cfvo type="percent" val="33"/>
        <cfvo type="percent" val="67"/>
      </iconSet>
    </cfRule>
    <cfRule type="colorScale" priority="233">
      <colorScale>
        <cfvo type="num" val="0"/>
        <cfvo type="percentile" val="50"/>
        <cfvo type="num" val="1"/>
        <color rgb="FFFF0000"/>
        <color rgb="FFFFEB84"/>
        <color theme="9" tint="-0.249977111117893"/>
      </colorScale>
    </cfRule>
  </conditionalFormatting>
  <conditionalFormatting sqref="J24">
    <cfRule type="iconSet" priority="230">
      <iconSet>
        <cfvo type="percent" val="0"/>
        <cfvo type="percent" val="33"/>
        <cfvo type="percent" val="100"/>
      </iconSet>
    </cfRule>
    <cfRule type="dataBar" priority="231">
      <dataBar>
        <cfvo type="num" val="0"/>
        <cfvo type="num" val="1"/>
        <color rgb="FF638EC6"/>
      </dataBar>
      <extLst>
        <ext xmlns:x14="http://schemas.microsoft.com/office/spreadsheetml/2009/9/main" uri="{B025F937-C7B1-47D3-B67F-A62EFF666E3E}">
          <x14:id>{A5D1E0B1-079F-4D67-971B-1C5427926695}</x14:id>
        </ext>
      </extLst>
    </cfRule>
  </conditionalFormatting>
  <conditionalFormatting sqref="J24">
    <cfRule type="iconSet" priority="229">
      <iconSet>
        <cfvo type="percent" val="0"/>
        <cfvo type="percent" val="33"/>
        <cfvo type="percent" val="67"/>
      </iconSet>
    </cfRule>
  </conditionalFormatting>
  <conditionalFormatting sqref="J24">
    <cfRule type="iconSet" priority="227">
      <iconSet>
        <cfvo type="percent" val="0"/>
        <cfvo type="percent" val="33"/>
        <cfvo type="percent" val="67"/>
      </iconSet>
    </cfRule>
    <cfRule type="colorScale" priority="228">
      <colorScale>
        <cfvo type="num" val="0"/>
        <cfvo type="percentile" val="50"/>
        <cfvo type="num" val="1"/>
        <color rgb="FFFF0000"/>
        <color rgb="FFFFEB84"/>
        <color theme="9" tint="-0.249977111117893"/>
      </colorScale>
    </cfRule>
  </conditionalFormatting>
  <conditionalFormatting sqref="J28">
    <cfRule type="iconSet" priority="225">
      <iconSet>
        <cfvo type="percent" val="0"/>
        <cfvo type="percent" val="33"/>
        <cfvo type="percent" val="100"/>
      </iconSet>
    </cfRule>
    <cfRule type="dataBar" priority="226">
      <dataBar>
        <cfvo type="num" val="0"/>
        <cfvo type="num" val="1"/>
        <color rgb="FF638EC6"/>
      </dataBar>
      <extLst>
        <ext xmlns:x14="http://schemas.microsoft.com/office/spreadsheetml/2009/9/main" uri="{B025F937-C7B1-47D3-B67F-A62EFF666E3E}">
          <x14:id>{07BD23C7-BBB9-4197-9A4D-DE20BD384045}</x14:id>
        </ext>
      </extLst>
    </cfRule>
  </conditionalFormatting>
  <conditionalFormatting sqref="J28">
    <cfRule type="iconSet" priority="224">
      <iconSet>
        <cfvo type="percent" val="0"/>
        <cfvo type="percent" val="33"/>
        <cfvo type="percent" val="67"/>
      </iconSet>
    </cfRule>
  </conditionalFormatting>
  <conditionalFormatting sqref="J28">
    <cfRule type="iconSet" priority="222">
      <iconSet>
        <cfvo type="percent" val="0"/>
        <cfvo type="percent" val="33"/>
        <cfvo type="percent" val="67"/>
      </iconSet>
    </cfRule>
    <cfRule type="colorScale" priority="223">
      <colorScale>
        <cfvo type="num" val="0"/>
        <cfvo type="percentile" val="50"/>
        <cfvo type="num" val="1"/>
        <color rgb="FFFF0000"/>
        <color rgb="FFFFEB84"/>
        <color theme="9" tint="-0.249977111117893"/>
      </colorScale>
    </cfRule>
  </conditionalFormatting>
  <conditionalFormatting sqref="J40">
    <cfRule type="iconSet" priority="220">
      <iconSet>
        <cfvo type="percent" val="0"/>
        <cfvo type="percent" val="33"/>
        <cfvo type="percent" val="100"/>
      </iconSet>
    </cfRule>
    <cfRule type="dataBar" priority="221">
      <dataBar>
        <cfvo type="num" val="0"/>
        <cfvo type="num" val="1"/>
        <color rgb="FF638EC6"/>
      </dataBar>
      <extLst>
        <ext xmlns:x14="http://schemas.microsoft.com/office/spreadsheetml/2009/9/main" uri="{B025F937-C7B1-47D3-B67F-A62EFF666E3E}">
          <x14:id>{BC25649F-2800-45B6-8A32-A00E91E657DB}</x14:id>
        </ext>
      </extLst>
    </cfRule>
  </conditionalFormatting>
  <conditionalFormatting sqref="J40">
    <cfRule type="iconSet" priority="219">
      <iconSet>
        <cfvo type="percent" val="0"/>
        <cfvo type="percent" val="33"/>
        <cfvo type="percent" val="67"/>
      </iconSet>
    </cfRule>
  </conditionalFormatting>
  <conditionalFormatting sqref="J40">
    <cfRule type="iconSet" priority="217">
      <iconSet>
        <cfvo type="percent" val="0"/>
        <cfvo type="percent" val="33"/>
        <cfvo type="percent" val="67"/>
      </iconSet>
    </cfRule>
    <cfRule type="colorScale" priority="218">
      <colorScale>
        <cfvo type="num" val="0"/>
        <cfvo type="percentile" val="50"/>
        <cfvo type="num" val="1"/>
        <color rgb="FFFF0000"/>
        <color rgb="FFFFEB84"/>
        <color theme="9" tint="-0.249977111117893"/>
      </colorScale>
    </cfRule>
  </conditionalFormatting>
  <conditionalFormatting sqref="J46">
    <cfRule type="iconSet" priority="215">
      <iconSet>
        <cfvo type="percent" val="0"/>
        <cfvo type="percent" val="33"/>
        <cfvo type="percent" val="100"/>
      </iconSet>
    </cfRule>
    <cfRule type="dataBar" priority="216">
      <dataBar>
        <cfvo type="num" val="0"/>
        <cfvo type="num" val="1"/>
        <color rgb="FF638EC6"/>
      </dataBar>
      <extLst>
        <ext xmlns:x14="http://schemas.microsoft.com/office/spreadsheetml/2009/9/main" uri="{B025F937-C7B1-47D3-B67F-A62EFF666E3E}">
          <x14:id>{F82A05DC-58AD-439E-9F1C-E190F79A7822}</x14:id>
        </ext>
      </extLst>
    </cfRule>
  </conditionalFormatting>
  <conditionalFormatting sqref="J46">
    <cfRule type="iconSet" priority="214">
      <iconSet>
        <cfvo type="percent" val="0"/>
        <cfvo type="percent" val="33"/>
        <cfvo type="percent" val="67"/>
      </iconSet>
    </cfRule>
  </conditionalFormatting>
  <conditionalFormatting sqref="J46">
    <cfRule type="iconSet" priority="212">
      <iconSet>
        <cfvo type="percent" val="0"/>
        <cfvo type="percent" val="33"/>
        <cfvo type="percent" val="67"/>
      </iconSet>
    </cfRule>
    <cfRule type="colorScale" priority="213">
      <colorScale>
        <cfvo type="num" val="0"/>
        <cfvo type="percentile" val="50"/>
        <cfvo type="num" val="1"/>
        <color rgb="FFFF0000"/>
        <color rgb="FFFFEB84"/>
        <color theme="9" tint="-0.249977111117893"/>
      </colorScale>
    </cfRule>
  </conditionalFormatting>
  <conditionalFormatting sqref="J50">
    <cfRule type="iconSet" priority="210">
      <iconSet>
        <cfvo type="percent" val="0"/>
        <cfvo type="percent" val="33"/>
        <cfvo type="percent" val="100"/>
      </iconSet>
    </cfRule>
    <cfRule type="dataBar" priority="211">
      <dataBar>
        <cfvo type="num" val="0"/>
        <cfvo type="num" val="1"/>
        <color rgb="FF638EC6"/>
      </dataBar>
      <extLst>
        <ext xmlns:x14="http://schemas.microsoft.com/office/spreadsheetml/2009/9/main" uri="{B025F937-C7B1-47D3-B67F-A62EFF666E3E}">
          <x14:id>{7D249330-39FE-47D3-A18A-5C77B8409E66}</x14:id>
        </ext>
      </extLst>
    </cfRule>
  </conditionalFormatting>
  <conditionalFormatting sqref="J50">
    <cfRule type="iconSet" priority="209">
      <iconSet>
        <cfvo type="percent" val="0"/>
        <cfvo type="percent" val="33"/>
        <cfvo type="percent" val="67"/>
      </iconSet>
    </cfRule>
  </conditionalFormatting>
  <conditionalFormatting sqref="J50">
    <cfRule type="iconSet" priority="207">
      <iconSet>
        <cfvo type="percent" val="0"/>
        <cfvo type="percent" val="33"/>
        <cfvo type="percent" val="67"/>
      </iconSet>
    </cfRule>
    <cfRule type="colorScale" priority="208">
      <colorScale>
        <cfvo type="num" val="0"/>
        <cfvo type="percentile" val="50"/>
        <cfvo type="num" val="1"/>
        <color rgb="FFFF0000"/>
        <color rgb="FFFFEB84"/>
        <color theme="9" tint="-0.249977111117893"/>
      </colorScale>
    </cfRule>
  </conditionalFormatting>
  <conditionalFormatting sqref="J72">
    <cfRule type="iconSet" priority="205">
      <iconSet>
        <cfvo type="percent" val="0"/>
        <cfvo type="percent" val="33"/>
        <cfvo type="percent" val="100"/>
      </iconSet>
    </cfRule>
    <cfRule type="dataBar" priority="206">
      <dataBar>
        <cfvo type="num" val="0"/>
        <cfvo type="num" val="1"/>
        <color rgb="FF638EC6"/>
      </dataBar>
      <extLst>
        <ext xmlns:x14="http://schemas.microsoft.com/office/spreadsheetml/2009/9/main" uri="{B025F937-C7B1-47D3-B67F-A62EFF666E3E}">
          <x14:id>{8A8AC276-C49D-4B68-8567-0EC4953F89D1}</x14:id>
        </ext>
      </extLst>
    </cfRule>
  </conditionalFormatting>
  <conditionalFormatting sqref="J72">
    <cfRule type="iconSet" priority="204">
      <iconSet>
        <cfvo type="percent" val="0"/>
        <cfvo type="percent" val="33"/>
        <cfvo type="percent" val="67"/>
      </iconSet>
    </cfRule>
  </conditionalFormatting>
  <conditionalFormatting sqref="J72">
    <cfRule type="iconSet" priority="202">
      <iconSet>
        <cfvo type="percent" val="0"/>
        <cfvo type="percent" val="33"/>
        <cfvo type="percent" val="67"/>
      </iconSet>
    </cfRule>
    <cfRule type="colorScale" priority="203">
      <colorScale>
        <cfvo type="num" val="0"/>
        <cfvo type="percentile" val="50"/>
        <cfvo type="num" val="1"/>
        <color rgb="FFFF0000"/>
        <color rgb="FFFFEB84"/>
        <color theme="9" tint="-0.249977111117893"/>
      </colorScale>
    </cfRule>
  </conditionalFormatting>
  <conditionalFormatting sqref="J78">
    <cfRule type="iconSet" priority="200">
      <iconSet>
        <cfvo type="percent" val="0"/>
        <cfvo type="percent" val="33"/>
        <cfvo type="percent" val="100"/>
      </iconSet>
    </cfRule>
    <cfRule type="dataBar" priority="201">
      <dataBar>
        <cfvo type="num" val="0"/>
        <cfvo type="num" val="1"/>
        <color rgb="FF638EC6"/>
      </dataBar>
      <extLst>
        <ext xmlns:x14="http://schemas.microsoft.com/office/spreadsheetml/2009/9/main" uri="{B025F937-C7B1-47D3-B67F-A62EFF666E3E}">
          <x14:id>{C04C227C-2ADB-4E4C-B8ED-AE21376D9E45}</x14:id>
        </ext>
      </extLst>
    </cfRule>
  </conditionalFormatting>
  <conditionalFormatting sqref="J78">
    <cfRule type="iconSet" priority="199">
      <iconSet>
        <cfvo type="percent" val="0"/>
        <cfvo type="percent" val="33"/>
        <cfvo type="percent" val="67"/>
      </iconSet>
    </cfRule>
  </conditionalFormatting>
  <conditionalFormatting sqref="J78">
    <cfRule type="iconSet" priority="197">
      <iconSet>
        <cfvo type="percent" val="0"/>
        <cfvo type="percent" val="33"/>
        <cfvo type="percent" val="67"/>
      </iconSet>
    </cfRule>
    <cfRule type="colorScale" priority="198">
      <colorScale>
        <cfvo type="num" val="0"/>
        <cfvo type="percentile" val="50"/>
        <cfvo type="num" val="1"/>
        <color rgb="FFFF0000"/>
        <color rgb="FFFFEB84"/>
        <color theme="9" tint="-0.249977111117893"/>
      </colorScale>
    </cfRule>
  </conditionalFormatting>
  <conditionalFormatting sqref="J86">
    <cfRule type="iconSet" priority="195">
      <iconSet>
        <cfvo type="percent" val="0"/>
        <cfvo type="percent" val="33"/>
        <cfvo type="percent" val="100"/>
      </iconSet>
    </cfRule>
    <cfRule type="dataBar" priority="196">
      <dataBar>
        <cfvo type="num" val="0"/>
        <cfvo type="num" val="1"/>
        <color rgb="FF638EC6"/>
      </dataBar>
      <extLst>
        <ext xmlns:x14="http://schemas.microsoft.com/office/spreadsheetml/2009/9/main" uri="{B025F937-C7B1-47D3-B67F-A62EFF666E3E}">
          <x14:id>{F0D4129A-2923-40B3-8073-693E2EF5D872}</x14:id>
        </ext>
      </extLst>
    </cfRule>
  </conditionalFormatting>
  <conditionalFormatting sqref="J86">
    <cfRule type="iconSet" priority="194">
      <iconSet>
        <cfvo type="percent" val="0"/>
        <cfvo type="percent" val="33"/>
        <cfvo type="percent" val="67"/>
      </iconSet>
    </cfRule>
  </conditionalFormatting>
  <conditionalFormatting sqref="J86">
    <cfRule type="iconSet" priority="192">
      <iconSet>
        <cfvo type="percent" val="0"/>
        <cfvo type="percent" val="33"/>
        <cfvo type="percent" val="67"/>
      </iconSet>
    </cfRule>
    <cfRule type="colorScale" priority="193">
      <colorScale>
        <cfvo type="num" val="0"/>
        <cfvo type="percentile" val="50"/>
        <cfvo type="num" val="1"/>
        <color rgb="FFFF0000"/>
        <color rgb="FFFFEB84"/>
        <color theme="9" tint="-0.249977111117893"/>
      </colorScale>
    </cfRule>
  </conditionalFormatting>
  <conditionalFormatting sqref="J104">
    <cfRule type="iconSet" priority="190">
      <iconSet>
        <cfvo type="percent" val="0"/>
        <cfvo type="percent" val="33"/>
        <cfvo type="percent" val="100"/>
      </iconSet>
    </cfRule>
    <cfRule type="dataBar" priority="191">
      <dataBar>
        <cfvo type="num" val="0"/>
        <cfvo type="num" val="1"/>
        <color rgb="FF638EC6"/>
      </dataBar>
      <extLst>
        <ext xmlns:x14="http://schemas.microsoft.com/office/spreadsheetml/2009/9/main" uri="{B025F937-C7B1-47D3-B67F-A62EFF666E3E}">
          <x14:id>{59AF37DA-9D2F-4922-BD10-9CE6F1B6C9E1}</x14:id>
        </ext>
      </extLst>
    </cfRule>
  </conditionalFormatting>
  <conditionalFormatting sqref="J104">
    <cfRule type="iconSet" priority="189">
      <iconSet>
        <cfvo type="percent" val="0"/>
        <cfvo type="percent" val="33"/>
        <cfvo type="percent" val="67"/>
      </iconSet>
    </cfRule>
  </conditionalFormatting>
  <conditionalFormatting sqref="J104">
    <cfRule type="iconSet" priority="187">
      <iconSet>
        <cfvo type="percent" val="0"/>
        <cfvo type="percent" val="33"/>
        <cfvo type="percent" val="67"/>
      </iconSet>
    </cfRule>
    <cfRule type="colorScale" priority="188">
      <colorScale>
        <cfvo type="num" val="0"/>
        <cfvo type="percentile" val="50"/>
        <cfvo type="num" val="1"/>
        <color rgb="FFFF0000"/>
        <color rgb="FFFFEB84"/>
        <color theme="9" tint="-0.249977111117893"/>
      </colorScale>
    </cfRule>
  </conditionalFormatting>
  <conditionalFormatting sqref="J114">
    <cfRule type="iconSet" priority="185">
      <iconSet>
        <cfvo type="percent" val="0"/>
        <cfvo type="percent" val="33"/>
        <cfvo type="percent" val="100"/>
      </iconSet>
    </cfRule>
    <cfRule type="dataBar" priority="186">
      <dataBar>
        <cfvo type="num" val="0"/>
        <cfvo type="num" val="1"/>
        <color rgb="FF638EC6"/>
      </dataBar>
      <extLst>
        <ext xmlns:x14="http://schemas.microsoft.com/office/spreadsheetml/2009/9/main" uri="{B025F937-C7B1-47D3-B67F-A62EFF666E3E}">
          <x14:id>{497540AD-2693-4903-920D-552209CABF8E}</x14:id>
        </ext>
      </extLst>
    </cfRule>
  </conditionalFormatting>
  <conditionalFormatting sqref="J114">
    <cfRule type="iconSet" priority="184">
      <iconSet>
        <cfvo type="percent" val="0"/>
        <cfvo type="percent" val="33"/>
        <cfvo type="percent" val="67"/>
      </iconSet>
    </cfRule>
  </conditionalFormatting>
  <conditionalFormatting sqref="J114">
    <cfRule type="iconSet" priority="182">
      <iconSet>
        <cfvo type="percent" val="0"/>
        <cfvo type="percent" val="33"/>
        <cfvo type="percent" val="67"/>
      </iconSet>
    </cfRule>
    <cfRule type="colorScale" priority="183">
      <colorScale>
        <cfvo type="num" val="0"/>
        <cfvo type="percentile" val="50"/>
        <cfvo type="num" val="1"/>
        <color rgb="FFFF0000"/>
        <color rgb="FFFFEB84"/>
        <color theme="9" tint="-0.249977111117893"/>
      </colorScale>
    </cfRule>
  </conditionalFormatting>
  <conditionalFormatting sqref="J121">
    <cfRule type="iconSet" priority="175">
      <iconSet>
        <cfvo type="percent" val="0"/>
        <cfvo type="percent" val="33"/>
        <cfvo type="percent" val="100"/>
      </iconSet>
    </cfRule>
    <cfRule type="dataBar" priority="176">
      <dataBar>
        <cfvo type="num" val="0"/>
        <cfvo type="num" val="1"/>
        <color rgb="FF638EC6"/>
      </dataBar>
      <extLst>
        <ext xmlns:x14="http://schemas.microsoft.com/office/spreadsheetml/2009/9/main" uri="{B025F937-C7B1-47D3-B67F-A62EFF666E3E}">
          <x14:id>{DFB2BA23-ADA8-40A5-BF14-1CFB3AE0F0AC}</x14:id>
        </ext>
      </extLst>
    </cfRule>
  </conditionalFormatting>
  <conditionalFormatting sqref="J121">
    <cfRule type="iconSet" priority="174">
      <iconSet>
        <cfvo type="percent" val="0"/>
        <cfvo type="percent" val="33"/>
        <cfvo type="percent" val="67"/>
      </iconSet>
    </cfRule>
  </conditionalFormatting>
  <conditionalFormatting sqref="J121">
    <cfRule type="iconSet" priority="172">
      <iconSet>
        <cfvo type="percent" val="0"/>
        <cfvo type="percent" val="33"/>
        <cfvo type="percent" val="67"/>
      </iconSet>
    </cfRule>
    <cfRule type="colorScale" priority="173">
      <colorScale>
        <cfvo type="num" val="0"/>
        <cfvo type="percentile" val="50"/>
        <cfvo type="num" val="1"/>
        <color rgb="FFFF0000"/>
        <color rgb="FFFFEB84"/>
        <color theme="9" tint="-0.249977111117893"/>
      </colorScale>
    </cfRule>
  </conditionalFormatting>
  <conditionalFormatting sqref="J131">
    <cfRule type="iconSet" priority="170">
      <iconSet>
        <cfvo type="percent" val="0"/>
        <cfvo type="percent" val="33"/>
        <cfvo type="percent" val="100"/>
      </iconSet>
    </cfRule>
    <cfRule type="dataBar" priority="171">
      <dataBar>
        <cfvo type="num" val="0"/>
        <cfvo type="num" val="1"/>
        <color rgb="FF638EC6"/>
      </dataBar>
      <extLst>
        <ext xmlns:x14="http://schemas.microsoft.com/office/spreadsheetml/2009/9/main" uri="{B025F937-C7B1-47D3-B67F-A62EFF666E3E}">
          <x14:id>{7DF755DD-88D3-407D-B7F8-3D318F8A7C96}</x14:id>
        </ext>
      </extLst>
    </cfRule>
  </conditionalFormatting>
  <conditionalFormatting sqref="J131">
    <cfRule type="iconSet" priority="169">
      <iconSet>
        <cfvo type="percent" val="0"/>
        <cfvo type="percent" val="33"/>
        <cfvo type="percent" val="67"/>
      </iconSet>
    </cfRule>
  </conditionalFormatting>
  <conditionalFormatting sqref="J131">
    <cfRule type="iconSet" priority="167">
      <iconSet>
        <cfvo type="percent" val="0"/>
        <cfvo type="percent" val="33"/>
        <cfvo type="percent" val="67"/>
      </iconSet>
    </cfRule>
    <cfRule type="colorScale" priority="168">
      <colorScale>
        <cfvo type="num" val="0"/>
        <cfvo type="percentile" val="50"/>
        <cfvo type="num" val="1"/>
        <color rgb="FFFF0000"/>
        <color rgb="FFFFEB84"/>
        <color theme="9" tint="-0.249977111117893"/>
      </colorScale>
    </cfRule>
  </conditionalFormatting>
  <conditionalFormatting sqref="J139">
    <cfRule type="iconSet" priority="165">
      <iconSet>
        <cfvo type="percent" val="0"/>
        <cfvo type="percent" val="33"/>
        <cfvo type="percent" val="100"/>
      </iconSet>
    </cfRule>
    <cfRule type="dataBar" priority="166">
      <dataBar>
        <cfvo type="num" val="0"/>
        <cfvo type="num" val="1"/>
        <color rgb="FF638EC6"/>
      </dataBar>
      <extLst>
        <ext xmlns:x14="http://schemas.microsoft.com/office/spreadsheetml/2009/9/main" uri="{B025F937-C7B1-47D3-B67F-A62EFF666E3E}">
          <x14:id>{732F4982-5E28-45AE-AD9F-7B9F878D351B}</x14:id>
        </ext>
      </extLst>
    </cfRule>
  </conditionalFormatting>
  <conditionalFormatting sqref="J139">
    <cfRule type="iconSet" priority="164">
      <iconSet>
        <cfvo type="percent" val="0"/>
        <cfvo type="percent" val="33"/>
        <cfvo type="percent" val="67"/>
      </iconSet>
    </cfRule>
  </conditionalFormatting>
  <conditionalFormatting sqref="J139">
    <cfRule type="iconSet" priority="162">
      <iconSet>
        <cfvo type="percent" val="0"/>
        <cfvo type="percent" val="33"/>
        <cfvo type="percent" val="67"/>
      </iconSet>
    </cfRule>
    <cfRule type="colorScale" priority="163">
      <colorScale>
        <cfvo type="num" val="0"/>
        <cfvo type="percentile" val="50"/>
        <cfvo type="num" val="1"/>
        <color rgb="FFFF0000"/>
        <color rgb="FFFFEB84"/>
        <color theme="9" tint="-0.249977111117893"/>
      </colorScale>
    </cfRule>
  </conditionalFormatting>
  <conditionalFormatting sqref="J171">
    <cfRule type="iconSet" priority="155">
      <iconSet>
        <cfvo type="percent" val="0"/>
        <cfvo type="percent" val="33"/>
        <cfvo type="percent" val="100"/>
      </iconSet>
    </cfRule>
    <cfRule type="dataBar" priority="156">
      <dataBar>
        <cfvo type="num" val="0"/>
        <cfvo type="num" val="1"/>
        <color rgb="FF638EC6"/>
      </dataBar>
      <extLst>
        <ext xmlns:x14="http://schemas.microsoft.com/office/spreadsheetml/2009/9/main" uri="{B025F937-C7B1-47D3-B67F-A62EFF666E3E}">
          <x14:id>{56BF67E3-33B2-402D-A713-C9CE8DBEA2DA}</x14:id>
        </ext>
      </extLst>
    </cfRule>
  </conditionalFormatting>
  <conditionalFormatting sqref="J171">
    <cfRule type="iconSet" priority="154">
      <iconSet>
        <cfvo type="percent" val="0"/>
        <cfvo type="percent" val="33"/>
        <cfvo type="percent" val="67"/>
      </iconSet>
    </cfRule>
  </conditionalFormatting>
  <conditionalFormatting sqref="J171">
    <cfRule type="iconSet" priority="152">
      <iconSet>
        <cfvo type="percent" val="0"/>
        <cfvo type="percent" val="33"/>
        <cfvo type="percent" val="67"/>
      </iconSet>
    </cfRule>
    <cfRule type="colorScale" priority="153">
      <colorScale>
        <cfvo type="num" val="0"/>
        <cfvo type="percentile" val="50"/>
        <cfvo type="num" val="1"/>
        <color rgb="FFFF0000"/>
        <color rgb="FFFFEB84"/>
        <color theme="9" tint="-0.249977111117893"/>
      </colorScale>
    </cfRule>
  </conditionalFormatting>
  <conditionalFormatting sqref="J175">
    <cfRule type="iconSet" priority="150">
      <iconSet>
        <cfvo type="percent" val="0"/>
        <cfvo type="percent" val="33"/>
        <cfvo type="percent" val="100"/>
      </iconSet>
    </cfRule>
    <cfRule type="dataBar" priority="151">
      <dataBar>
        <cfvo type="num" val="0"/>
        <cfvo type="num" val="1"/>
        <color rgb="FF638EC6"/>
      </dataBar>
      <extLst>
        <ext xmlns:x14="http://schemas.microsoft.com/office/spreadsheetml/2009/9/main" uri="{B025F937-C7B1-47D3-B67F-A62EFF666E3E}">
          <x14:id>{4002678B-17EE-44AC-A4A9-7FFD38D9B6E6}</x14:id>
        </ext>
      </extLst>
    </cfRule>
  </conditionalFormatting>
  <conditionalFormatting sqref="J175">
    <cfRule type="iconSet" priority="149">
      <iconSet>
        <cfvo type="percent" val="0"/>
        <cfvo type="percent" val="33"/>
        <cfvo type="percent" val="67"/>
      </iconSet>
    </cfRule>
  </conditionalFormatting>
  <conditionalFormatting sqref="J175">
    <cfRule type="iconSet" priority="147">
      <iconSet>
        <cfvo type="percent" val="0"/>
        <cfvo type="percent" val="33"/>
        <cfvo type="percent" val="67"/>
      </iconSet>
    </cfRule>
    <cfRule type="colorScale" priority="148">
      <colorScale>
        <cfvo type="num" val="0"/>
        <cfvo type="percentile" val="50"/>
        <cfvo type="num" val="1"/>
        <color rgb="FFFF0000"/>
        <color rgb="FFFFEB84"/>
        <color theme="9" tint="-0.249977111117893"/>
      </colorScale>
    </cfRule>
  </conditionalFormatting>
  <conditionalFormatting sqref="J179">
    <cfRule type="iconSet" priority="145">
      <iconSet>
        <cfvo type="percent" val="0"/>
        <cfvo type="percent" val="33"/>
        <cfvo type="percent" val="100"/>
      </iconSet>
    </cfRule>
    <cfRule type="dataBar" priority="146">
      <dataBar>
        <cfvo type="num" val="0"/>
        <cfvo type="num" val="1"/>
        <color rgb="FF638EC6"/>
      </dataBar>
      <extLst>
        <ext xmlns:x14="http://schemas.microsoft.com/office/spreadsheetml/2009/9/main" uri="{B025F937-C7B1-47D3-B67F-A62EFF666E3E}">
          <x14:id>{B22C9CA3-5DB9-4665-B9D4-C5AF50DA3976}</x14:id>
        </ext>
      </extLst>
    </cfRule>
  </conditionalFormatting>
  <conditionalFormatting sqref="J179">
    <cfRule type="iconSet" priority="144">
      <iconSet>
        <cfvo type="percent" val="0"/>
        <cfvo type="percent" val="33"/>
        <cfvo type="percent" val="67"/>
      </iconSet>
    </cfRule>
  </conditionalFormatting>
  <conditionalFormatting sqref="J179">
    <cfRule type="iconSet" priority="142">
      <iconSet>
        <cfvo type="percent" val="0"/>
        <cfvo type="percent" val="33"/>
        <cfvo type="percent" val="67"/>
      </iconSet>
    </cfRule>
    <cfRule type="colorScale" priority="143">
      <colorScale>
        <cfvo type="num" val="0"/>
        <cfvo type="percentile" val="50"/>
        <cfvo type="num" val="1"/>
        <color rgb="FFFF0000"/>
        <color rgb="FFFFEB84"/>
        <color theme="9" tint="-0.249977111117893"/>
      </colorScale>
    </cfRule>
  </conditionalFormatting>
  <conditionalFormatting sqref="J182">
    <cfRule type="iconSet" priority="140">
      <iconSet>
        <cfvo type="percent" val="0"/>
        <cfvo type="percent" val="33"/>
        <cfvo type="percent" val="100"/>
      </iconSet>
    </cfRule>
    <cfRule type="dataBar" priority="141">
      <dataBar>
        <cfvo type="num" val="0"/>
        <cfvo type="num" val="1"/>
        <color rgb="FF638EC6"/>
      </dataBar>
      <extLst>
        <ext xmlns:x14="http://schemas.microsoft.com/office/spreadsheetml/2009/9/main" uri="{B025F937-C7B1-47D3-B67F-A62EFF666E3E}">
          <x14:id>{BA14D866-DD37-4ABD-AFD0-4A3A0E19D27D}</x14:id>
        </ext>
      </extLst>
    </cfRule>
  </conditionalFormatting>
  <conditionalFormatting sqref="J182">
    <cfRule type="iconSet" priority="139">
      <iconSet>
        <cfvo type="percent" val="0"/>
        <cfvo type="percent" val="33"/>
        <cfvo type="percent" val="67"/>
      </iconSet>
    </cfRule>
  </conditionalFormatting>
  <conditionalFormatting sqref="J182">
    <cfRule type="iconSet" priority="137">
      <iconSet>
        <cfvo type="percent" val="0"/>
        <cfvo type="percent" val="33"/>
        <cfvo type="percent" val="67"/>
      </iconSet>
    </cfRule>
    <cfRule type="colorScale" priority="138">
      <colorScale>
        <cfvo type="num" val="0"/>
        <cfvo type="percentile" val="50"/>
        <cfvo type="num" val="1"/>
        <color rgb="FFFF0000"/>
        <color rgb="FFFFEB84"/>
        <color theme="9" tint="-0.249977111117893"/>
      </colorScale>
    </cfRule>
  </conditionalFormatting>
  <conditionalFormatting sqref="J185">
    <cfRule type="iconSet" priority="135">
      <iconSet>
        <cfvo type="percent" val="0"/>
        <cfvo type="percent" val="33"/>
        <cfvo type="percent" val="100"/>
      </iconSet>
    </cfRule>
    <cfRule type="dataBar" priority="136">
      <dataBar>
        <cfvo type="num" val="0"/>
        <cfvo type="num" val="1"/>
        <color rgb="FF638EC6"/>
      </dataBar>
      <extLst>
        <ext xmlns:x14="http://schemas.microsoft.com/office/spreadsheetml/2009/9/main" uri="{B025F937-C7B1-47D3-B67F-A62EFF666E3E}">
          <x14:id>{8B77E4C1-139D-4EC0-867D-C688532279B0}</x14:id>
        </ext>
      </extLst>
    </cfRule>
  </conditionalFormatting>
  <conditionalFormatting sqref="J185">
    <cfRule type="iconSet" priority="134">
      <iconSet>
        <cfvo type="percent" val="0"/>
        <cfvo type="percent" val="33"/>
        <cfvo type="percent" val="67"/>
      </iconSet>
    </cfRule>
  </conditionalFormatting>
  <conditionalFormatting sqref="J185">
    <cfRule type="iconSet" priority="132">
      <iconSet>
        <cfvo type="percent" val="0"/>
        <cfvo type="percent" val="33"/>
        <cfvo type="percent" val="67"/>
      </iconSet>
    </cfRule>
    <cfRule type="colorScale" priority="133">
      <colorScale>
        <cfvo type="num" val="0"/>
        <cfvo type="percentile" val="50"/>
        <cfvo type="num" val="1"/>
        <color rgb="FFFF0000"/>
        <color rgb="FFFFEB84"/>
        <color theme="9" tint="-0.249977111117893"/>
      </colorScale>
    </cfRule>
  </conditionalFormatting>
  <conditionalFormatting sqref="J188">
    <cfRule type="iconSet" priority="130">
      <iconSet>
        <cfvo type="percent" val="0"/>
        <cfvo type="percent" val="33"/>
        <cfvo type="percent" val="100"/>
      </iconSet>
    </cfRule>
    <cfRule type="dataBar" priority="131">
      <dataBar>
        <cfvo type="num" val="0"/>
        <cfvo type="num" val="1"/>
        <color rgb="FF638EC6"/>
      </dataBar>
      <extLst>
        <ext xmlns:x14="http://schemas.microsoft.com/office/spreadsheetml/2009/9/main" uri="{B025F937-C7B1-47D3-B67F-A62EFF666E3E}">
          <x14:id>{4CC92A48-1705-4EB4-A5CE-E174F90889F6}</x14:id>
        </ext>
      </extLst>
    </cfRule>
  </conditionalFormatting>
  <conditionalFormatting sqref="J188">
    <cfRule type="iconSet" priority="129">
      <iconSet>
        <cfvo type="percent" val="0"/>
        <cfvo type="percent" val="33"/>
        <cfvo type="percent" val="67"/>
      </iconSet>
    </cfRule>
  </conditionalFormatting>
  <conditionalFormatting sqref="J188">
    <cfRule type="iconSet" priority="127">
      <iconSet>
        <cfvo type="percent" val="0"/>
        <cfvo type="percent" val="33"/>
        <cfvo type="percent" val="67"/>
      </iconSet>
    </cfRule>
    <cfRule type="colorScale" priority="128">
      <colorScale>
        <cfvo type="num" val="0"/>
        <cfvo type="percentile" val="50"/>
        <cfvo type="num" val="1"/>
        <color rgb="FFFF0000"/>
        <color rgb="FFFFEB84"/>
        <color theme="9" tint="-0.249977111117893"/>
      </colorScale>
    </cfRule>
  </conditionalFormatting>
  <conditionalFormatting sqref="J191">
    <cfRule type="iconSet" priority="125">
      <iconSet>
        <cfvo type="percent" val="0"/>
        <cfvo type="percent" val="33"/>
        <cfvo type="percent" val="100"/>
      </iconSet>
    </cfRule>
    <cfRule type="dataBar" priority="126">
      <dataBar>
        <cfvo type="num" val="0"/>
        <cfvo type="num" val="1"/>
        <color rgb="FF638EC6"/>
      </dataBar>
      <extLst>
        <ext xmlns:x14="http://schemas.microsoft.com/office/spreadsheetml/2009/9/main" uri="{B025F937-C7B1-47D3-B67F-A62EFF666E3E}">
          <x14:id>{AF6ADF33-EB2D-4A10-8580-E6CD24C9E39D}</x14:id>
        </ext>
      </extLst>
    </cfRule>
  </conditionalFormatting>
  <conditionalFormatting sqref="J191">
    <cfRule type="iconSet" priority="124">
      <iconSet>
        <cfvo type="percent" val="0"/>
        <cfvo type="percent" val="33"/>
        <cfvo type="percent" val="67"/>
      </iconSet>
    </cfRule>
  </conditionalFormatting>
  <conditionalFormatting sqref="J191">
    <cfRule type="iconSet" priority="122">
      <iconSet>
        <cfvo type="percent" val="0"/>
        <cfvo type="percent" val="33"/>
        <cfvo type="percent" val="67"/>
      </iconSet>
    </cfRule>
    <cfRule type="colorScale" priority="123">
      <colorScale>
        <cfvo type="num" val="0"/>
        <cfvo type="percentile" val="50"/>
        <cfvo type="num" val="1"/>
        <color rgb="FFFF0000"/>
        <color rgb="FFFFEB84"/>
        <color theme="9" tint="-0.249977111117893"/>
      </colorScale>
    </cfRule>
  </conditionalFormatting>
  <conditionalFormatting sqref="J194">
    <cfRule type="iconSet" priority="120">
      <iconSet>
        <cfvo type="percent" val="0"/>
        <cfvo type="percent" val="33"/>
        <cfvo type="percent" val="100"/>
      </iconSet>
    </cfRule>
    <cfRule type="dataBar" priority="121">
      <dataBar>
        <cfvo type="num" val="0"/>
        <cfvo type="num" val="1"/>
        <color rgb="FF638EC6"/>
      </dataBar>
      <extLst>
        <ext xmlns:x14="http://schemas.microsoft.com/office/spreadsheetml/2009/9/main" uri="{B025F937-C7B1-47D3-B67F-A62EFF666E3E}">
          <x14:id>{38E9D5B6-705E-4CF5-9784-3D24A4292C23}</x14:id>
        </ext>
      </extLst>
    </cfRule>
  </conditionalFormatting>
  <conditionalFormatting sqref="J194">
    <cfRule type="iconSet" priority="119">
      <iconSet>
        <cfvo type="percent" val="0"/>
        <cfvo type="percent" val="33"/>
        <cfvo type="percent" val="67"/>
      </iconSet>
    </cfRule>
  </conditionalFormatting>
  <conditionalFormatting sqref="J194">
    <cfRule type="iconSet" priority="117">
      <iconSet>
        <cfvo type="percent" val="0"/>
        <cfvo type="percent" val="33"/>
        <cfvo type="percent" val="67"/>
      </iconSet>
    </cfRule>
    <cfRule type="colorScale" priority="118">
      <colorScale>
        <cfvo type="num" val="0"/>
        <cfvo type="percentile" val="50"/>
        <cfvo type="num" val="1"/>
        <color rgb="FFFF0000"/>
        <color rgb="FFFFEB84"/>
        <color theme="9" tint="-0.249977111117893"/>
      </colorScale>
    </cfRule>
  </conditionalFormatting>
  <conditionalFormatting sqref="J198">
    <cfRule type="iconSet" priority="115">
      <iconSet>
        <cfvo type="percent" val="0"/>
        <cfvo type="percent" val="33"/>
        <cfvo type="percent" val="100"/>
      </iconSet>
    </cfRule>
    <cfRule type="dataBar" priority="116">
      <dataBar>
        <cfvo type="num" val="0"/>
        <cfvo type="num" val="1"/>
        <color rgb="FF638EC6"/>
      </dataBar>
      <extLst>
        <ext xmlns:x14="http://schemas.microsoft.com/office/spreadsheetml/2009/9/main" uri="{B025F937-C7B1-47D3-B67F-A62EFF666E3E}">
          <x14:id>{766558D3-34B6-47F7-957F-B75DF8B90925}</x14:id>
        </ext>
      </extLst>
    </cfRule>
  </conditionalFormatting>
  <conditionalFormatting sqref="J198">
    <cfRule type="iconSet" priority="114">
      <iconSet>
        <cfvo type="percent" val="0"/>
        <cfvo type="percent" val="33"/>
        <cfvo type="percent" val="67"/>
      </iconSet>
    </cfRule>
  </conditionalFormatting>
  <conditionalFormatting sqref="J198">
    <cfRule type="iconSet" priority="112">
      <iconSet>
        <cfvo type="percent" val="0"/>
        <cfvo type="percent" val="33"/>
        <cfvo type="percent" val="67"/>
      </iconSet>
    </cfRule>
    <cfRule type="colorScale" priority="113">
      <colorScale>
        <cfvo type="num" val="0"/>
        <cfvo type="percentile" val="50"/>
        <cfvo type="num" val="1"/>
        <color rgb="FFFF0000"/>
        <color rgb="FFFFEB84"/>
        <color theme="9" tint="-0.249977111117893"/>
      </colorScale>
    </cfRule>
  </conditionalFormatting>
  <conditionalFormatting sqref="J201">
    <cfRule type="iconSet" priority="110">
      <iconSet>
        <cfvo type="percent" val="0"/>
        <cfvo type="percent" val="33"/>
        <cfvo type="percent" val="100"/>
      </iconSet>
    </cfRule>
    <cfRule type="dataBar" priority="111">
      <dataBar>
        <cfvo type="num" val="0"/>
        <cfvo type="num" val="1"/>
        <color rgb="FF638EC6"/>
      </dataBar>
      <extLst>
        <ext xmlns:x14="http://schemas.microsoft.com/office/spreadsheetml/2009/9/main" uri="{B025F937-C7B1-47D3-B67F-A62EFF666E3E}">
          <x14:id>{24A76CA2-DCA7-40CF-9C04-7E95AB6312AB}</x14:id>
        </ext>
      </extLst>
    </cfRule>
  </conditionalFormatting>
  <conditionalFormatting sqref="J201">
    <cfRule type="iconSet" priority="109">
      <iconSet>
        <cfvo type="percent" val="0"/>
        <cfvo type="percent" val="33"/>
        <cfvo type="percent" val="67"/>
      </iconSet>
    </cfRule>
  </conditionalFormatting>
  <conditionalFormatting sqref="J201">
    <cfRule type="iconSet" priority="107">
      <iconSet>
        <cfvo type="percent" val="0"/>
        <cfvo type="percent" val="33"/>
        <cfvo type="percent" val="67"/>
      </iconSet>
    </cfRule>
    <cfRule type="colorScale" priority="108">
      <colorScale>
        <cfvo type="num" val="0"/>
        <cfvo type="percentile" val="50"/>
        <cfvo type="num" val="1"/>
        <color rgb="FFFF0000"/>
        <color rgb="FFFFEB84"/>
        <color theme="9" tint="-0.249977111117893"/>
      </colorScale>
    </cfRule>
  </conditionalFormatting>
  <conditionalFormatting sqref="J205">
    <cfRule type="iconSet" priority="105">
      <iconSet>
        <cfvo type="percent" val="0"/>
        <cfvo type="percent" val="33"/>
        <cfvo type="percent" val="100"/>
      </iconSet>
    </cfRule>
    <cfRule type="dataBar" priority="106">
      <dataBar>
        <cfvo type="num" val="0"/>
        <cfvo type="num" val="1"/>
        <color rgb="FF638EC6"/>
      </dataBar>
      <extLst>
        <ext xmlns:x14="http://schemas.microsoft.com/office/spreadsheetml/2009/9/main" uri="{B025F937-C7B1-47D3-B67F-A62EFF666E3E}">
          <x14:id>{3E43BF13-D251-4BCF-B31D-F113906A2F34}</x14:id>
        </ext>
      </extLst>
    </cfRule>
  </conditionalFormatting>
  <conditionalFormatting sqref="J205">
    <cfRule type="iconSet" priority="104">
      <iconSet>
        <cfvo type="percent" val="0"/>
        <cfvo type="percent" val="33"/>
        <cfvo type="percent" val="67"/>
      </iconSet>
    </cfRule>
  </conditionalFormatting>
  <conditionalFormatting sqref="J205">
    <cfRule type="iconSet" priority="102">
      <iconSet>
        <cfvo type="percent" val="0"/>
        <cfvo type="percent" val="33"/>
        <cfvo type="percent" val="67"/>
      </iconSet>
    </cfRule>
    <cfRule type="colorScale" priority="103">
      <colorScale>
        <cfvo type="num" val="0"/>
        <cfvo type="percentile" val="50"/>
        <cfvo type="num" val="1"/>
        <color rgb="FFFF0000"/>
        <color rgb="FFFFEB84"/>
        <color theme="9" tint="-0.249977111117893"/>
      </colorScale>
    </cfRule>
  </conditionalFormatting>
  <conditionalFormatting sqref="J208">
    <cfRule type="iconSet" priority="100">
      <iconSet>
        <cfvo type="percent" val="0"/>
        <cfvo type="percent" val="33"/>
        <cfvo type="percent" val="100"/>
      </iconSet>
    </cfRule>
    <cfRule type="dataBar" priority="101">
      <dataBar>
        <cfvo type="num" val="0"/>
        <cfvo type="num" val="1"/>
        <color rgb="FF638EC6"/>
      </dataBar>
      <extLst>
        <ext xmlns:x14="http://schemas.microsoft.com/office/spreadsheetml/2009/9/main" uri="{B025F937-C7B1-47D3-B67F-A62EFF666E3E}">
          <x14:id>{F670F542-201C-4F3C-A8EA-02B7BAC62422}</x14:id>
        </ext>
      </extLst>
    </cfRule>
  </conditionalFormatting>
  <conditionalFormatting sqref="J208">
    <cfRule type="iconSet" priority="99">
      <iconSet>
        <cfvo type="percent" val="0"/>
        <cfvo type="percent" val="33"/>
        <cfvo type="percent" val="67"/>
      </iconSet>
    </cfRule>
  </conditionalFormatting>
  <conditionalFormatting sqref="J208">
    <cfRule type="iconSet" priority="97">
      <iconSet>
        <cfvo type="percent" val="0"/>
        <cfvo type="percent" val="33"/>
        <cfvo type="percent" val="67"/>
      </iconSet>
    </cfRule>
    <cfRule type="colorScale" priority="98">
      <colorScale>
        <cfvo type="num" val="0"/>
        <cfvo type="percentile" val="50"/>
        <cfvo type="num" val="1"/>
        <color rgb="FFFF0000"/>
        <color rgb="FFFFEB84"/>
        <color theme="9" tint="-0.249977111117893"/>
      </colorScale>
    </cfRule>
  </conditionalFormatting>
  <conditionalFormatting sqref="J211">
    <cfRule type="iconSet" priority="95">
      <iconSet>
        <cfvo type="percent" val="0"/>
        <cfvo type="percent" val="33"/>
        <cfvo type="percent" val="100"/>
      </iconSet>
    </cfRule>
    <cfRule type="dataBar" priority="96">
      <dataBar>
        <cfvo type="num" val="0"/>
        <cfvo type="num" val="1"/>
        <color rgb="FF638EC6"/>
      </dataBar>
      <extLst>
        <ext xmlns:x14="http://schemas.microsoft.com/office/spreadsheetml/2009/9/main" uri="{B025F937-C7B1-47D3-B67F-A62EFF666E3E}">
          <x14:id>{DB200FBB-595B-4C24-9F4E-336C84E61DEE}</x14:id>
        </ext>
      </extLst>
    </cfRule>
  </conditionalFormatting>
  <conditionalFormatting sqref="J211">
    <cfRule type="iconSet" priority="94">
      <iconSet>
        <cfvo type="percent" val="0"/>
        <cfvo type="percent" val="33"/>
        <cfvo type="percent" val="67"/>
      </iconSet>
    </cfRule>
  </conditionalFormatting>
  <conditionalFormatting sqref="J211">
    <cfRule type="iconSet" priority="92">
      <iconSet>
        <cfvo type="percent" val="0"/>
        <cfvo type="percent" val="33"/>
        <cfvo type="percent" val="67"/>
      </iconSet>
    </cfRule>
    <cfRule type="colorScale" priority="93">
      <colorScale>
        <cfvo type="num" val="0"/>
        <cfvo type="percentile" val="50"/>
        <cfvo type="num" val="1"/>
        <color rgb="FFFF0000"/>
        <color rgb="FFFFEB84"/>
        <color theme="9" tint="-0.249977111117893"/>
      </colorScale>
    </cfRule>
  </conditionalFormatting>
  <conditionalFormatting sqref="J164">
    <cfRule type="iconSet" priority="90">
      <iconSet>
        <cfvo type="percent" val="0"/>
        <cfvo type="percent" val="33"/>
        <cfvo type="percent" val="100"/>
      </iconSet>
    </cfRule>
    <cfRule type="dataBar" priority="91">
      <dataBar>
        <cfvo type="num" val="0"/>
        <cfvo type="num" val="1"/>
        <color rgb="FF638EC6"/>
      </dataBar>
      <extLst>
        <ext xmlns:x14="http://schemas.microsoft.com/office/spreadsheetml/2009/9/main" uri="{B025F937-C7B1-47D3-B67F-A62EFF666E3E}">
          <x14:id>{F1F47792-E47D-42EE-BAFB-0D7616DD9B01}</x14:id>
        </ext>
      </extLst>
    </cfRule>
  </conditionalFormatting>
  <conditionalFormatting sqref="J164">
    <cfRule type="iconSet" priority="89">
      <iconSet>
        <cfvo type="percent" val="0"/>
        <cfvo type="percent" val="33"/>
        <cfvo type="percent" val="67"/>
      </iconSet>
    </cfRule>
  </conditionalFormatting>
  <conditionalFormatting sqref="J164">
    <cfRule type="iconSet" priority="87">
      <iconSet>
        <cfvo type="percent" val="0"/>
        <cfvo type="percent" val="33"/>
        <cfvo type="percent" val="67"/>
      </iconSet>
    </cfRule>
    <cfRule type="colorScale" priority="88">
      <colorScale>
        <cfvo type="num" val="0"/>
        <cfvo type="percentile" val="50"/>
        <cfvo type="num" val="1"/>
        <color rgb="FFFF0000"/>
        <color rgb="FFFFEB84"/>
        <color theme="9" tint="-0.249977111117893"/>
      </colorScale>
    </cfRule>
  </conditionalFormatting>
  <conditionalFormatting sqref="J167">
    <cfRule type="iconSet" priority="85">
      <iconSet>
        <cfvo type="percent" val="0"/>
        <cfvo type="percent" val="33"/>
        <cfvo type="percent" val="100"/>
      </iconSet>
    </cfRule>
    <cfRule type="dataBar" priority="86">
      <dataBar>
        <cfvo type="num" val="0"/>
        <cfvo type="num" val="1"/>
        <color rgb="FF638EC6"/>
      </dataBar>
      <extLst>
        <ext xmlns:x14="http://schemas.microsoft.com/office/spreadsheetml/2009/9/main" uri="{B025F937-C7B1-47D3-B67F-A62EFF666E3E}">
          <x14:id>{8C5CE15B-0D46-43E3-A5D1-9474BA5CBE90}</x14:id>
        </ext>
      </extLst>
    </cfRule>
  </conditionalFormatting>
  <conditionalFormatting sqref="J167">
    <cfRule type="iconSet" priority="84">
      <iconSet>
        <cfvo type="percent" val="0"/>
        <cfvo type="percent" val="33"/>
        <cfvo type="percent" val="67"/>
      </iconSet>
    </cfRule>
  </conditionalFormatting>
  <conditionalFormatting sqref="J167">
    <cfRule type="iconSet" priority="82">
      <iconSet>
        <cfvo type="percent" val="0"/>
        <cfvo type="percent" val="33"/>
        <cfvo type="percent" val="67"/>
      </iconSet>
    </cfRule>
    <cfRule type="colorScale" priority="83">
      <colorScale>
        <cfvo type="num" val="0"/>
        <cfvo type="percentile" val="50"/>
        <cfvo type="num" val="1"/>
        <color rgb="FFFF0000"/>
        <color rgb="FFFFEB84"/>
        <color theme="9" tint="-0.249977111117893"/>
      </colorScale>
    </cfRule>
  </conditionalFormatting>
  <conditionalFormatting sqref="J161">
    <cfRule type="iconSet" priority="80">
      <iconSet>
        <cfvo type="percent" val="0"/>
        <cfvo type="percent" val="33"/>
        <cfvo type="percent" val="100"/>
      </iconSet>
    </cfRule>
    <cfRule type="dataBar" priority="81">
      <dataBar>
        <cfvo type="num" val="0"/>
        <cfvo type="num" val="1"/>
        <color rgb="FF638EC6"/>
      </dataBar>
      <extLst>
        <ext xmlns:x14="http://schemas.microsoft.com/office/spreadsheetml/2009/9/main" uri="{B025F937-C7B1-47D3-B67F-A62EFF666E3E}">
          <x14:id>{5951D6B6-CA20-4527-B2B8-ECD4BABC4BF6}</x14:id>
        </ext>
      </extLst>
    </cfRule>
  </conditionalFormatting>
  <conditionalFormatting sqref="J161">
    <cfRule type="iconSet" priority="79">
      <iconSet>
        <cfvo type="percent" val="0"/>
        <cfvo type="percent" val="33"/>
        <cfvo type="percent" val="67"/>
      </iconSet>
    </cfRule>
  </conditionalFormatting>
  <conditionalFormatting sqref="J161">
    <cfRule type="iconSet" priority="77">
      <iconSet>
        <cfvo type="percent" val="0"/>
        <cfvo type="percent" val="33"/>
        <cfvo type="percent" val="67"/>
      </iconSet>
    </cfRule>
    <cfRule type="colorScale" priority="78">
      <colorScale>
        <cfvo type="num" val="0"/>
        <cfvo type="percentile" val="50"/>
        <cfvo type="num" val="1"/>
        <color rgb="FFFF0000"/>
        <color rgb="FFFFEB84"/>
        <color theme="9" tint="-0.249977111117893"/>
      </colorScale>
    </cfRule>
  </conditionalFormatting>
  <conditionalFormatting sqref="J158">
    <cfRule type="iconSet" priority="70">
      <iconSet>
        <cfvo type="percent" val="0"/>
        <cfvo type="percent" val="33"/>
        <cfvo type="percent" val="100"/>
      </iconSet>
    </cfRule>
    <cfRule type="dataBar" priority="71">
      <dataBar>
        <cfvo type="num" val="0"/>
        <cfvo type="num" val="1"/>
        <color rgb="FF638EC6"/>
      </dataBar>
      <extLst>
        <ext xmlns:x14="http://schemas.microsoft.com/office/spreadsheetml/2009/9/main" uri="{B025F937-C7B1-47D3-B67F-A62EFF666E3E}">
          <x14:id>{F2083A03-A87A-4B29-8421-89AC377DD9B6}</x14:id>
        </ext>
      </extLst>
    </cfRule>
  </conditionalFormatting>
  <conditionalFormatting sqref="J158">
    <cfRule type="iconSet" priority="69">
      <iconSet>
        <cfvo type="percent" val="0"/>
        <cfvo type="percent" val="33"/>
        <cfvo type="percent" val="67"/>
      </iconSet>
    </cfRule>
  </conditionalFormatting>
  <conditionalFormatting sqref="J158">
    <cfRule type="iconSet" priority="67">
      <iconSet>
        <cfvo type="percent" val="0"/>
        <cfvo type="percent" val="33"/>
        <cfvo type="percent" val="67"/>
      </iconSet>
    </cfRule>
    <cfRule type="colorScale" priority="68">
      <colorScale>
        <cfvo type="num" val="0"/>
        <cfvo type="percentile" val="50"/>
        <cfvo type="num" val="1"/>
        <color rgb="FFFF0000"/>
        <color rgb="FFFFEB84"/>
        <color theme="9" tint="-0.249977111117893"/>
      </colorScale>
    </cfRule>
  </conditionalFormatting>
  <conditionalFormatting sqref="J155">
    <cfRule type="iconSet" priority="65">
      <iconSet>
        <cfvo type="percent" val="0"/>
        <cfvo type="percent" val="33"/>
        <cfvo type="percent" val="100"/>
      </iconSet>
    </cfRule>
    <cfRule type="dataBar" priority="66">
      <dataBar>
        <cfvo type="num" val="0"/>
        <cfvo type="num" val="1"/>
        <color rgb="FF638EC6"/>
      </dataBar>
      <extLst>
        <ext xmlns:x14="http://schemas.microsoft.com/office/spreadsheetml/2009/9/main" uri="{B025F937-C7B1-47D3-B67F-A62EFF666E3E}">
          <x14:id>{B3756633-66B1-4C75-BD5C-FDF0609B8124}</x14:id>
        </ext>
      </extLst>
    </cfRule>
  </conditionalFormatting>
  <conditionalFormatting sqref="J155">
    <cfRule type="iconSet" priority="64">
      <iconSet>
        <cfvo type="percent" val="0"/>
        <cfvo type="percent" val="33"/>
        <cfvo type="percent" val="67"/>
      </iconSet>
    </cfRule>
  </conditionalFormatting>
  <conditionalFormatting sqref="J155">
    <cfRule type="iconSet" priority="62">
      <iconSet>
        <cfvo type="percent" val="0"/>
        <cfvo type="percent" val="33"/>
        <cfvo type="percent" val="67"/>
      </iconSet>
    </cfRule>
    <cfRule type="colorScale" priority="63">
      <colorScale>
        <cfvo type="num" val="0"/>
        <cfvo type="percentile" val="50"/>
        <cfvo type="num" val="1"/>
        <color rgb="FFFF0000"/>
        <color rgb="FFFFEB84"/>
        <color theme="9" tint="-0.249977111117893"/>
      </colorScale>
    </cfRule>
  </conditionalFormatting>
  <conditionalFormatting sqref="J152">
    <cfRule type="iconSet" priority="60">
      <iconSet>
        <cfvo type="percent" val="0"/>
        <cfvo type="percent" val="33"/>
        <cfvo type="percent" val="100"/>
      </iconSet>
    </cfRule>
    <cfRule type="dataBar" priority="61">
      <dataBar>
        <cfvo type="num" val="0"/>
        <cfvo type="num" val="1"/>
        <color rgb="FF638EC6"/>
      </dataBar>
      <extLst>
        <ext xmlns:x14="http://schemas.microsoft.com/office/spreadsheetml/2009/9/main" uri="{B025F937-C7B1-47D3-B67F-A62EFF666E3E}">
          <x14:id>{AD124363-4273-4294-B2F4-A7E99F94888C}</x14:id>
        </ext>
      </extLst>
    </cfRule>
  </conditionalFormatting>
  <conditionalFormatting sqref="J152">
    <cfRule type="iconSet" priority="59">
      <iconSet>
        <cfvo type="percent" val="0"/>
        <cfvo type="percent" val="33"/>
        <cfvo type="percent" val="67"/>
      </iconSet>
    </cfRule>
  </conditionalFormatting>
  <conditionalFormatting sqref="J152">
    <cfRule type="iconSet" priority="57">
      <iconSet>
        <cfvo type="percent" val="0"/>
        <cfvo type="percent" val="33"/>
        <cfvo type="percent" val="67"/>
      </iconSet>
    </cfRule>
    <cfRule type="colorScale" priority="58">
      <colorScale>
        <cfvo type="num" val="0"/>
        <cfvo type="percentile" val="50"/>
        <cfvo type="num" val="1"/>
        <color rgb="FFFF0000"/>
        <color rgb="FFFFEB84"/>
        <color theme="9" tint="-0.249977111117893"/>
      </colorScale>
    </cfRule>
  </conditionalFormatting>
  <conditionalFormatting sqref="J118">
    <cfRule type="iconSet" priority="55">
      <iconSet>
        <cfvo type="percent" val="0"/>
        <cfvo type="percent" val="33"/>
        <cfvo type="percent" val="100"/>
      </iconSet>
    </cfRule>
    <cfRule type="dataBar" priority="56">
      <dataBar>
        <cfvo type="num" val="0"/>
        <cfvo type="num" val="1"/>
        <color rgb="FF638EC6"/>
      </dataBar>
      <extLst>
        <ext xmlns:x14="http://schemas.microsoft.com/office/spreadsheetml/2009/9/main" uri="{B025F937-C7B1-47D3-B67F-A62EFF666E3E}">
          <x14:id>{83E8A628-365C-436B-8264-0A1CE6A902CF}</x14:id>
        </ext>
      </extLst>
    </cfRule>
  </conditionalFormatting>
  <conditionalFormatting sqref="J118">
    <cfRule type="iconSet" priority="54">
      <iconSet>
        <cfvo type="percent" val="0"/>
        <cfvo type="percent" val="33"/>
        <cfvo type="percent" val="67"/>
      </iconSet>
    </cfRule>
  </conditionalFormatting>
  <conditionalFormatting sqref="J118">
    <cfRule type="iconSet" priority="52">
      <iconSet>
        <cfvo type="percent" val="0"/>
        <cfvo type="percent" val="33"/>
        <cfvo type="percent" val="67"/>
      </iconSet>
    </cfRule>
    <cfRule type="colorScale" priority="53">
      <colorScale>
        <cfvo type="num" val="0"/>
        <cfvo type="percentile" val="50"/>
        <cfvo type="num" val="1"/>
        <color rgb="FFFF0000"/>
        <color rgb="FFFFEB84"/>
        <color theme="9" tint="-0.249977111117893"/>
      </colorScale>
    </cfRule>
  </conditionalFormatting>
  <conditionalFormatting sqref="J58">
    <cfRule type="iconSet" priority="50">
      <iconSet>
        <cfvo type="percent" val="0"/>
        <cfvo type="percent" val="33"/>
        <cfvo type="percent" val="100"/>
      </iconSet>
    </cfRule>
    <cfRule type="dataBar" priority="51">
      <dataBar>
        <cfvo type="num" val="0"/>
        <cfvo type="num" val="1"/>
        <color rgb="FF638EC6"/>
      </dataBar>
      <extLst>
        <ext xmlns:x14="http://schemas.microsoft.com/office/spreadsheetml/2009/9/main" uri="{B025F937-C7B1-47D3-B67F-A62EFF666E3E}">
          <x14:id>{E484F0F0-ADA6-4BF7-A3E2-CE31D142EE4C}</x14:id>
        </ext>
      </extLst>
    </cfRule>
  </conditionalFormatting>
  <conditionalFormatting sqref="J58">
    <cfRule type="iconSet" priority="49">
      <iconSet>
        <cfvo type="percent" val="0"/>
        <cfvo type="percent" val="33"/>
        <cfvo type="percent" val="67"/>
      </iconSet>
    </cfRule>
  </conditionalFormatting>
  <conditionalFormatting sqref="J58">
    <cfRule type="iconSet" priority="47">
      <iconSet>
        <cfvo type="percent" val="0"/>
        <cfvo type="percent" val="33"/>
        <cfvo type="percent" val="67"/>
      </iconSet>
    </cfRule>
    <cfRule type="colorScale" priority="48">
      <colorScale>
        <cfvo type="num" val="0"/>
        <cfvo type="percentile" val="50"/>
        <cfvo type="num" val="1"/>
        <color rgb="FFFF0000"/>
        <color rgb="FFFFEB84"/>
        <color theme="9" tint="-0.249977111117893"/>
      </colorScale>
    </cfRule>
  </conditionalFormatting>
  <conditionalFormatting sqref="J5">
    <cfRule type="iconSet" priority="45">
      <iconSet>
        <cfvo type="percent" val="0"/>
        <cfvo type="percent" val="33"/>
        <cfvo type="percent" val="100"/>
      </iconSet>
    </cfRule>
    <cfRule type="dataBar" priority="46">
      <dataBar>
        <cfvo type="num" val="0"/>
        <cfvo type="num" val="1"/>
        <color rgb="FF638EC6"/>
      </dataBar>
      <extLst>
        <ext xmlns:x14="http://schemas.microsoft.com/office/spreadsheetml/2009/9/main" uri="{B025F937-C7B1-47D3-B67F-A62EFF666E3E}">
          <x14:id>{78CB2F37-D5C7-411B-A1CE-0F54EC9179F8}</x14:id>
        </ext>
      </extLst>
    </cfRule>
  </conditionalFormatting>
  <conditionalFormatting sqref="J5">
    <cfRule type="iconSet" priority="44">
      <iconSet>
        <cfvo type="percent" val="0"/>
        <cfvo type="percent" val="33"/>
        <cfvo type="percent" val="67"/>
      </iconSet>
    </cfRule>
  </conditionalFormatting>
  <conditionalFormatting sqref="J5">
    <cfRule type="iconSet" priority="42">
      <iconSet>
        <cfvo type="percent" val="0"/>
        <cfvo type="percent" val="33"/>
        <cfvo type="percent" val="67"/>
      </iconSet>
    </cfRule>
    <cfRule type="colorScale" priority="43">
      <colorScale>
        <cfvo type="num" val="0"/>
        <cfvo type="percentile" val="50"/>
        <cfvo type="num" val="1"/>
        <color rgb="FFFF0000"/>
        <color rgb="FFFFEB84"/>
        <color theme="9" tint="-0.249977111117893"/>
      </colorScale>
    </cfRule>
  </conditionalFormatting>
  <conditionalFormatting sqref="J26">
    <cfRule type="iconSet" priority="40">
      <iconSet>
        <cfvo type="percent" val="0"/>
        <cfvo type="percent" val="33"/>
        <cfvo type="percent" val="100"/>
      </iconSet>
    </cfRule>
    <cfRule type="dataBar" priority="41">
      <dataBar>
        <cfvo type="num" val="0"/>
        <cfvo type="num" val="1"/>
        <color rgb="FF638EC6"/>
      </dataBar>
      <extLst>
        <ext xmlns:x14="http://schemas.microsoft.com/office/spreadsheetml/2009/9/main" uri="{B025F937-C7B1-47D3-B67F-A62EFF666E3E}">
          <x14:id>{A082E4E3-3DFD-4BBD-B676-5062F812AB75}</x14:id>
        </ext>
      </extLst>
    </cfRule>
  </conditionalFormatting>
  <conditionalFormatting sqref="J26">
    <cfRule type="iconSet" priority="39">
      <iconSet>
        <cfvo type="percent" val="0"/>
        <cfvo type="percent" val="33"/>
        <cfvo type="percent" val="67"/>
      </iconSet>
    </cfRule>
  </conditionalFormatting>
  <conditionalFormatting sqref="J26">
    <cfRule type="iconSet" priority="37">
      <iconSet>
        <cfvo type="percent" val="0"/>
        <cfvo type="percent" val="33"/>
        <cfvo type="percent" val="67"/>
      </iconSet>
    </cfRule>
    <cfRule type="colorScale" priority="38">
      <colorScale>
        <cfvo type="num" val="0"/>
        <cfvo type="percentile" val="50"/>
        <cfvo type="num" val="1"/>
        <color rgb="FFFF0000"/>
        <color rgb="FFFFEB84"/>
        <color theme="9" tint="-0.249977111117893"/>
      </colorScale>
    </cfRule>
  </conditionalFormatting>
  <conditionalFormatting sqref="J48">
    <cfRule type="iconSet" priority="35">
      <iconSet>
        <cfvo type="percent" val="0"/>
        <cfvo type="percent" val="33"/>
        <cfvo type="percent" val="100"/>
      </iconSet>
    </cfRule>
    <cfRule type="dataBar" priority="36">
      <dataBar>
        <cfvo type="num" val="0"/>
        <cfvo type="num" val="1"/>
        <color rgb="FF638EC6"/>
      </dataBar>
      <extLst>
        <ext xmlns:x14="http://schemas.microsoft.com/office/spreadsheetml/2009/9/main" uri="{B025F937-C7B1-47D3-B67F-A62EFF666E3E}">
          <x14:id>{B8FB0348-5F67-4670-BE45-38D9F858C5C2}</x14:id>
        </ext>
      </extLst>
    </cfRule>
  </conditionalFormatting>
  <conditionalFormatting sqref="J48">
    <cfRule type="iconSet" priority="34">
      <iconSet>
        <cfvo type="percent" val="0"/>
        <cfvo type="percent" val="33"/>
        <cfvo type="percent" val="67"/>
      </iconSet>
    </cfRule>
  </conditionalFormatting>
  <conditionalFormatting sqref="J48">
    <cfRule type="iconSet" priority="32">
      <iconSet>
        <cfvo type="percent" val="0"/>
        <cfvo type="percent" val="33"/>
        <cfvo type="percent" val="67"/>
      </iconSet>
    </cfRule>
    <cfRule type="colorScale" priority="33">
      <colorScale>
        <cfvo type="num" val="0"/>
        <cfvo type="percentile" val="50"/>
        <cfvo type="num" val="1"/>
        <color rgb="FFFF0000"/>
        <color rgb="FFFFEB84"/>
        <color theme="9" tint="-0.249977111117893"/>
      </colorScale>
    </cfRule>
  </conditionalFormatting>
  <conditionalFormatting sqref="J141">
    <cfRule type="iconSet" priority="30">
      <iconSet>
        <cfvo type="percent" val="0"/>
        <cfvo type="percent" val="33"/>
        <cfvo type="percent" val="100"/>
      </iconSet>
    </cfRule>
    <cfRule type="dataBar" priority="31">
      <dataBar>
        <cfvo type="num" val="0"/>
        <cfvo type="num" val="1"/>
        <color rgb="FF638EC6"/>
      </dataBar>
      <extLst>
        <ext xmlns:x14="http://schemas.microsoft.com/office/spreadsheetml/2009/9/main" uri="{B025F937-C7B1-47D3-B67F-A62EFF666E3E}">
          <x14:id>{A58DF535-2C79-4E3A-A149-18FB2E0FF864}</x14:id>
        </ext>
      </extLst>
    </cfRule>
  </conditionalFormatting>
  <conditionalFormatting sqref="J141">
    <cfRule type="iconSet" priority="29">
      <iconSet>
        <cfvo type="percent" val="0"/>
        <cfvo type="percent" val="33"/>
        <cfvo type="percent" val="67"/>
      </iconSet>
    </cfRule>
  </conditionalFormatting>
  <conditionalFormatting sqref="J141">
    <cfRule type="iconSet" priority="27">
      <iconSet>
        <cfvo type="percent" val="0"/>
        <cfvo type="percent" val="33"/>
        <cfvo type="percent" val="67"/>
      </iconSet>
    </cfRule>
    <cfRule type="colorScale" priority="28">
      <colorScale>
        <cfvo type="num" val="0"/>
        <cfvo type="percentile" val="50"/>
        <cfvo type="num" val="1"/>
        <color rgb="FFFF0000"/>
        <color rgb="FFFFEB84"/>
        <color theme="9" tint="-0.249977111117893"/>
      </colorScale>
    </cfRule>
  </conditionalFormatting>
  <conditionalFormatting sqref="J169">
    <cfRule type="iconSet" priority="25">
      <iconSet>
        <cfvo type="percent" val="0"/>
        <cfvo type="percent" val="33"/>
        <cfvo type="percent" val="100"/>
      </iconSet>
    </cfRule>
    <cfRule type="dataBar" priority="26">
      <dataBar>
        <cfvo type="num" val="0"/>
        <cfvo type="num" val="1"/>
        <color rgb="FF638EC6"/>
      </dataBar>
      <extLst>
        <ext xmlns:x14="http://schemas.microsoft.com/office/spreadsheetml/2009/9/main" uri="{B025F937-C7B1-47D3-B67F-A62EFF666E3E}">
          <x14:id>{EFD872CD-BA8D-4E1A-9077-4D42C359E7E7}</x14:id>
        </ext>
      </extLst>
    </cfRule>
  </conditionalFormatting>
  <conditionalFormatting sqref="J169">
    <cfRule type="iconSet" priority="24">
      <iconSet>
        <cfvo type="percent" val="0"/>
        <cfvo type="percent" val="33"/>
        <cfvo type="percent" val="67"/>
      </iconSet>
    </cfRule>
  </conditionalFormatting>
  <conditionalFormatting sqref="J169">
    <cfRule type="iconSet" priority="22">
      <iconSet>
        <cfvo type="percent" val="0"/>
        <cfvo type="percent" val="33"/>
        <cfvo type="percent" val="67"/>
      </iconSet>
    </cfRule>
    <cfRule type="colorScale" priority="23">
      <colorScale>
        <cfvo type="num" val="0"/>
        <cfvo type="percentile" val="50"/>
        <cfvo type="num" val="1"/>
        <color rgb="FFFF0000"/>
        <color rgb="FFFFEB84"/>
        <color theme="9" tint="-0.249977111117893"/>
      </colorScale>
    </cfRule>
  </conditionalFormatting>
  <conditionalFormatting sqref="J173">
    <cfRule type="iconSet" priority="20">
      <iconSet>
        <cfvo type="percent" val="0"/>
        <cfvo type="percent" val="33"/>
        <cfvo type="percent" val="100"/>
      </iconSet>
    </cfRule>
    <cfRule type="dataBar" priority="21">
      <dataBar>
        <cfvo type="num" val="0"/>
        <cfvo type="num" val="1"/>
        <color rgb="FF638EC6"/>
      </dataBar>
      <extLst>
        <ext xmlns:x14="http://schemas.microsoft.com/office/spreadsheetml/2009/9/main" uri="{B025F937-C7B1-47D3-B67F-A62EFF666E3E}">
          <x14:id>{69B68F6B-CFA2-44BE-A393-98D8A73E487F}</x14:id>
        </ext>
      </extLst>
    </cfRule>
  </conditionalFormatting>
  <conditionalFormatting sqref="J173">
    <cfRule type="iconSet" priority="19">
      <iconSet>
        <cfvo type="percent" val="0"/>
        <cfvo type="percent" val="33"/>
        <cfvo type="percent" val="67"/>
      </iconSet>
    </cfRule>
  </conditionalFormatting>
  <conditionalFormatting sqref="J173">
    <cfRule type="iconSet" priority="17">
      <iconSet>
        <cfvo type="percent" val="0"/>
        <cfvo type="percent" val="33"/>
        <cfvo type="percent" val="67"/>
      </iconSet>
    </cfRule>
    <cfRule type="colorScale" priority="18">
      <colorScale>
        <cfvo type="num" val="0"/>
        <cfvo type="percentile" val="50"/>
        <cfvo type="num" val="1"/>
        <color rgb="FFFF0000"/>
        <color rgb="FFFFEB84"/>
        <color theme="9" tint="-0.249977111117893"/>
      </colorScale>
    </cfRule>
  </conditionalFormatting>
  <conditionalFormatting sqref="J177">
    <cfRule type="iconSet" priority="15">
      <iconSet>
        <cfvo type="percent" val="0"/>
        <cfvo type="percent" val="33"/>
        <cfvo type="percent" val="100"/>
      </iconSet>
    </cfRule>
    <cfRule type="dataBar" priority="16">
      <dataBar>
        <cfvo type="num" val="0"/>
        <cfvo type="num" val="1"/>
        <color rgb="FF638EC6"/>
      </dataBar>
      <extLst>
        <ext xmlns:x14="http://schemas.microsoft.com/office/spreadsheetml/2009/9/main" uri="{B025F937-C7B1-47D3-B67F-A62EFF666E3E}">
          <x14:id>{905947AD-F07E-4690-89BA-112F8F70CD9C}</x14:id>
        </ext>
      </extLst>
    </cfRule>
  </conditionalFormatting>
  <conditionalFormatting sqref="J177">
    <cfRule type="iconSet" priority="14">
      <iconSet>
        <cfvo type="percent" val="0"/>
        <cfvo type="percent" val="33"/>
        <cfvo type="percent" val="67"/>
      </iconSet>
    </cfRule>
  </conditionalFormatting>
  <conditionalFormatting sqref="J177">
    <cfRule type="iconSet" priority="12">
      <iconSet>
        <cfvo type="percent" val="0"/>
        <cfvo type="percent" val="33"/>
        <cfvo type="percent" val="67"/>
      </iconSet>
    </cfRule>
    <cfRule type="colorScale" priority="13">
      <colorScale>
        <cfvo type="num" val="0"/>
        <cfvo type="percentile" val="50"/>
        <cfvo type="num" val="1"/>
        <color rgb="FFFF0000"/>
        <color rgb="FFFFEB84"/>
        <color theme="9" tint="-0.249977111117893"/>
      </colorScale>
    </cfRule>
  </conditionalFormatting>
  <conditionalFormatting sqref="J196">
    <cfRule type="iconSet" priority="10">
      <iconSet>
        <cfvo type="percent" val="0"/>
        <cfvo type="percent" val="33"/>
        <cfvo type="percent" val="100"/>
      </iconSet>
    </cfRule>
    <cfRule type="dataBar" priority="11">
      <dataBar>
        <cfvo type="num" val="0"/>
        <cfvo type="num" val="1"/>
        <color rgb="FF638EC6"/>
      </dataBar>
      <extLst>
        <ext xmlns:x14="http://schemas.microsoft.com/office/spreadsheetml/2009/9/main" uri="{B025F937-C7B1-47D3-B67F-A62EFF666E3E}">
          <x14:id>{DA33F3D4-7E08-4B83-A5AF-A9DC1FF46154}</x14:id>
        </ext>
      </extLst>
    </cfRule>
  </conditionalFormatting>
  <conditionalFormatting sqref="J196">
    <cfRule type="iconSet" priority="9">
      <iconSet>
        <cfvo type="percent" val="0"/>
        <cfvo type="percent" val="33"/>
        <cfvo type="percent" val="67"/>
      </iconSet>
    </cfRule>
  </conditionalFormatting>
  <conditionalFormatting sqref="J196">
    <cfRule type="iconSet" priority="7">
      <iconSet>
        <cfvo type="percent" val="0"/>
        <cfvo type="percent" val="33"/>
        <cfvo type="percent" val="67"/>
      </iconSet>
    </cfRule>
    <cfRule type="colorScale" priority="8">
      <colorScale>
        <cfvo type="num" val="0"/>
        <cfvo type="percentile" val="50"/>
        <cfvo type="num" val="1"/>
        <color rgb="FFFF0000"/>
        <color rgb="FFFFEB84"/>
        <color theme="9" tint="-0.249977111117893"/>
      </colorScale>
    </cfRule>
  </conditionalFormatting>
  <conditionalFormatting sqref="J203">
    <cfRule type="iconSet" priority="5">
      <iconSet>
        <cfvo type="percent" val="0"/>
        <cfvo type="percent" val="33"/>
        <cfvo type="percent" val="100"/>
      </iconSet>
    </cfRule>
    <cfRule type="dataBar" priority="6">
      <dataBar>
        <cfvo type="num" val="0"/>
        <cfvo type="num" val="1"/>
        <color rgb="FF638EC6"/>
      </dataBar>
      <extLst>
        <ext xmlns:x14="http://schemas.microsoft.com/office/spreadsheetml/2009/9/main" uri="{B025F937-C7B1-47D3-B67F-A62EFF666E3E}">
          <x14:id>{310D76C3-CAEF-49E4-A103-930EB550B1CB}</x14:id>
        </ext>
      </extLst>
    </cfRule>
  </conditionalFormatting>
  <conditionalFormatting sqref="J203">
    <cfRule type="iconSet" priority="4">
      <iconSet>
        <cfvo type="percent" val="0"/>
        <cfvo type="percent" val="33"/>
        <cfvo type="percent" val="67"/>
      </iconSet>
    </cfRule>
  </conditionalFormatting>
  <conditionalFormatting sqref="J203">
    <cfRule type="iconSet" priority="2">
      <iconSet>
        <cfvo type="percent" val="0"/>
        <cfvo type="percent" val="33"/>
        <cfvo type="percent" val="67"/>
      </iconSet>
    </cfRule>
    <cfRule type="colorScale" priority="3">
      <colorScale>
        <cfvo type="num" val="0"/>
        <cfvo type="percentile" val="50"/>
        <cfvo type="num" val="1"/>
        <color rgb="FFFF0000"/>
        <color rgb="FFFFEB84"/>
        <color theme="9" tint="-0.249977111117893"/>
      </colorScale>
    </cfRule>
  </conditionalFormatting>
  <conditionalFormatting sqref="D216:D224">
    <cfRule type="colorScale" priority="695">
      <colorScale>
        <cfvo type="min"/>
        <cfvo type="percentile" val="50"/>
        <cfvo type="max"/>
        <color rgb="FFFF0000"/>
        <color rgb="FFFFEB84"/>
        <color theme="9"/>
      </colorScale>
    </cfRule>
  </conditionalFormatting>
  <pageMargins left="0.7" right="0.7" top="0.75" bottom="0.75" header="0.3" footer="0.3"/>
  <pageSetup scale="51" orientation="portrait" horizontalDpi="4294967293" r:id="rId1"/>
  <rowBreaks count="3" manualBreakCount="3">
    <brk id="59" max="16383" man="1"/>
    <brk id="105" max="16383" man="1"/>
    <brk id="201" max="16383" man="1"/>
  </rowBreaks>
  <extLst>
    <ext xmlns:x14="http://schemas.microsoft.com/office/spreadsheetml/2009/9/main" uri="{78C0D931-6437-407d-A8EE-F0AAD7539E65}">
      <x14:conditionalFormattings>
        <x14:conditionalFormatting xmlns:xm="http://schemas.microsoft.com/office/excel/2006/main">
          <x14:cfRule type="dataBar" id="{E3FC25BE-0B84-441F-AAB5-F3AAEB143DD3}">
            <x14:dataBar minLength="0" maxLength="100">
              <x14:cfvo type="num">
                <xm:f>0</xm:f>
              </x14:cfvo>
              <x14:cfvo type="num">
                <xm:f>1</xm:f>
              </x14:cfvo>
              <x14:negativeFillColor rgb="FFFF0000"/>
              <x14:axisColor rgb="FF000000"/>
            </x14:dataBar>
          </x14:cfRule>
          <xm:sqref>J7</xm:sqref>
        </x14:conditionalFormatting>
        <x14:conditionalFormatting xmlns:xm="http://schemas.microsoft.com/office/excel/2006/main">
          <x14:cfRule type="dataBar" id="{A5D1E0B1-079F-4D67-971B-1C5427926695}">
            <x14:dataBar minLength="0" maxLength="100">
              <x14:cfvo type="num">
                <xm:f>0</xm:f>
              </x14:cfvo>
              <x14:cfvo type="num">
                <xm:f>1</xm:f>
              </x14:cfvo>
              <x14:negativeFillColor rgb="FFFF0000"/>
              <x14:axisColor rgb="FF000000"/>
            </x14:dataBar>
          </x14:cfRule>
          <xm:sqref>J24</xm:sqref>
        </x14:conditionalFormatting>
        <x14:conditionalFormatting xmlns:xm="http://schemas.microsoft.com/office/excel/2006/main">
          <x14:cfRule type="dataBar" id="{07BD23C7-BBB9-4197-9A4D-DE20BD384045}">
            <x14:dataBar minLength="0" maxLength="100">
              <x14:cfvo type="num">
                <xm:f>0</xm:f>
              </x14:cfvo>
              <x14:cfvo type="num">
                <xm:f>1</xm:f>
              </x14:cfvo>
              <x14:negativeFillColor rgb="FFFF0000"/>
              <x14:axisColor rgb="FF000000"/>
            </x14:dataBar>
          </x14:cfRule>
          <xm:sqref>J28</xm:sqref>
        </x14:conditionalFormatting>
        <x14:conditionalFormatting xmlns:xm="http://schemas.microsoft.com/office/excel/2006/main">
          <x14:cfRule type="dataBar" id="{BC25649F-2800-45B6-8A32-A00E91E657DB}">
            <x14:dataBar minLength="0" maxLength="100">
              <x14:cfvo type="num">
                <xm:f>0</xm:f>
              </x14:cfvo>
              <x14:cfvo type="num">
                <xm:f>1</xm:f>
              </x14:cfvo>
              <x14:negativeFillColor rgb="FFFF0000"/>
              <x14:axisColor rgb="FF000000"/>
            </x14:dataBar>
          </x14:cfRule>
          <xm:sqref>J40</xm:sqref>
        </x14:conditionalFormatting>
        <x14:conditionalFormatting xmlns:xm="http://schemas.microsoft.com/office/excel/2006/main">
          <x14:cfRule type="dataBar" id="{F82A05DC-58AD-439E-9F1C-E190F79A7822}">
            <x14:dataBar minLength="0" maxLength="100">
              <x14:cfvo type="num">
                <xm:f>0</xm:f>
              </x14:cfvo>
              <x14:cfvo type="num">
                <xm:f>1</xm:f>
              </x14:cfvo>
              <x14:negativeFillColor rgb="FFFF0000"/>
              <x14:axisColor rgb="FF000000"/>
            </x14:dataBar>
          </x14:cfRule>
          <xm:sqref>J46</xm:sqref>
        </x14:conditionalFormatting>
        <x14:conditionalFormatting xmlns:xm="http://schemas.microsoft.com/office/excel/2006/main">
          <x14:cfRule type="dataBar" id="{7D249330-39FE-47D3-A18A-5C77B8409E66}">
            <x14:dataBar minLength="0" maxLength="100">
              <x14:cfvo type="num">
                <xm:f>0</xm:f>
              </x14:cfvo>
              <x14:cfvo type="num">
                <xm:f>1</xm:f>
              </x14:cfvo>
              <x14:negativeFillColor rgb="FFFF0000"/>
              <x14:axisColor rgb="FF000000"/>
            </x14:dataBar>
          </x14:cfRule>
          <xm:sqref>J50</xm:sqref>
        </x14:conditionalFormatting>
        <x14:conditionalFormatting xmlns:xm="http://schemas.microsoft.com/office/excel/2006/main">
          <x14:cfRule type="dataBar" id="{8A8AC276-C49D-4B68-8567-0EC4953F89D1}">
            <x14:dataBar minLength="0" maxLength="100">
              <x14:cfvo type="num">
                <xm:f>0</xm:f>
              </x14:cfvo>
              <x14:cfvo type="num">
                <xm:f>1</xm:f>
              </x14:cfvo>
              <x14:negativeFillColor rgb="FFFF0000"/>
              <x14:axisColor rgb="FF000000"/>
            </x14:dataBar>
          </x14:cfRule>
          <xm:sqref>J72</xm:sqref>
        </x14:conditionalFormatting>
        <x14:conditionalFormatting xmlns:xm="http://schemas.microsoft.com/office/excel/2006/main">
          <x14:cfRule type="dataBar" id="{C04C227C-2ADB-4E4C-B8ED-AE21376D9E45}">
            <x14:dataBar minLength="0" maxLength="100">
              <x14:cfvo type="num">
                <xm:f>0</xm:f>
              </x14:cfvo>
              <x14:cfvo type="num">
                <xm:f>1</xm:f>
              </x14:cfvo>
              <x14:negativeFillColor rgb="FFFF0000"/>
              <x14:axisColor rgb="FF000000"/>
            </x14:dataBar>
          </x14:cfRule>
          <xm:sqref>J78</xm:sqref>
        </x14:conditionalFormatting>
        <x14:conditionalFormatting xmlns:xm="http://schemas.microsoft.com/office/excel/2006/main">
          <x14:cfRule type="dataBar" id="{F0D4129A-2923-40B3-8073-693E2EF5D872}">
            <x14:dataBar minLength="0" maxLength="100">
              <x14:cfvo type="num">
                <xm:f>0</xm:f>
              </x14:cfvo>
              <x14:cfvo type="num">
                <xm:f>1</xm:f>
              </x14:cfvo>
              <x14:negativeFillColor rgb="FFFF0000"/>
              <x14:axisColor rgb="FF000000"/>
            </x14:dataBar>
          </x14:cfRule>
          <xm:sqref>J86</xm:sqref>
        </x14:conditionalFormatting>
        <x14:conditionalFormatting xmlns:xm="http://schemas.microsoft.com/office/excel/2006/main">
          <x14:cfRule type="dataBar" id="{59AF37DA-9D2F-4922-BD10-9CE6F1B6C9E1}">
            <x14:dataBar minLength="0" maxLength="100">
              <x14:cfvo type="num">
                <xm:f>0</xm:f>
              </x14:cfvo>
              <x14:cfvo type="num">
                <xm:f>1</xm:f>
              </x14:cfvo>
              <x14:negativeFillColor rgb="FFFF0000"/>
              <x14:axisColor rgb="FF000000"/>
            </x14:dataBar>
          </x14:cfRule>
          <xm:sqref>J104</xm:sqref>
        </x14:conditionalFormatting>
        <x14:conditionalFormatting xmlns:xm="http://schemas.microsoft.com/office/excel/2006/main">
          <x14:cfRule type="dataBar" id="{497540AD-2693-4903-920D-552209CABF8E}">
            <x14:dataBar minLength="0" maxLength="100">
              <x14:cfvo type="num">
                <xm:f>0</xm:f>
              </x14:cfvo>
              <x14:cfvo type="num">
                <xm:f>1</xm:f>
              </x14:cfvo>
              <x14:negativeFillColor rgb="FFFF0000"/>
              <x14:axisColor rgb="FF000000"/>
            </x14:dataBar>
          </x14:cfRule>
          <xm:sqref>J114</xm:sqref>
        </x14:conditionalFormatting>
        <x14:conditionalFormatting xmlns:xm="http://schemas.microsoft.com/office/excel/2006/main">
          <x14:cfRule type="dataBar" id="{DFB2BA23-ADA8-40A5-BF14-1CFB3AE0F0AC}">
            <x14:dataBar minLength="0" maxLength="100">
              <x14:cfvo type="num">
                <xm:f>0</xm:f>
              </x14:cfvo>
              <x14:cfvo type="num">
                <xm:f>1</xm:f>
              </x14:cfvo>
              <x14:negativeFillColor rgb="FFFF0000"/>
              <x14:axisColor rgb="FF000000"/>
            </x14:dataBar>
          </x14:cfRule>
          <xm:sqref>J121</xm:sqref>
        </x14:conditionalFormatting>
        <x14:conditionalFormatting xmlns:xm="http://schemas.microsoft.com/office/excel/2006/main">
          <x14:cfRule type="dataBar" id="{7DF755DD-88D3-407D-B7F8-3D318F8A7C96}">
            <x14:dataBar minLength="0" maxLength="100">
              <x14:cfvo type="num">
                <xm:f>0</xm:f>
              </x14:cfvo>
              <x14:cfvo type="num">
                <xm:f>1</xm:f>
              </x14:cfvo>
              <x14:negativeFillColor rgb="FFFF0000"/>
              <x14:axisColor rgb="FF000000"/>
            </x14:dataBar>
          </x14:cfRule>
          <xm:sqref>J131</xm:sqref>
        </x14:conditionalFormatting>
        <x14:conditionalFormatting xmlns:xm="http://schemas.microsoft.com/office/excel/2006/main">
          <x14:cfRule type="dataBar" id="{732F4982-5E28-45AE-AD9F-7B9F878D351B}">
            <x14:dataBar minLength="0" maxLength="100">
              <x14:cfvo type="num">
                <xm:f>0</xm:f>
              </x14:cfvo>
              <x14:cfvo type="num">
                <xm:f>1</xm:f>
              </x14:cfvo>
              <x14:negativeFillColor rgb="FFFF0000"/>
              <x14:axisColor rgb="FF000000"/>
            </x14:dataBar>
          </x14:cfRule>
          <xm:sqref>J139</xm:sqref>
        </x14:conditionalFormatting>
        <x14:conditionalFormatting xmlns:xm="http://schemas.microsoft.com/office/excel/2006/main">
          <x14:cfRule type="dataBar" id="{56BF67E3-33B2-402D-A713-C9CE8DBEA2DA}">
            <x14:dataBar minLength="0" maxLength="100">
              <x14:cfvo type="num">
                <xm:f>0</xm:f>
              </x14:cfvo>
              <x14:cfvo type="num">
                <xm:f>1</xm:f>
              </x14:cfvo>
              <x14:negativeFillColor rgb="FFFF0000"/>
              <x14:axisColor rgb="FF000000"/>
            </x14:dataBar>
          </x14:cfRule>
          <xm:sqref>J171</xm:sqref>
        </x14:conditionalFormatting>
        <x14:conditionalFormatting xmlns:xm="http://schemas.microsoft.com/office/excel/2006/main">
          <x14:cfRule type="dataBar" id="{4002678B-17EE-44AC-A4A9-7FFD38D9B6E6}">
            <x14:dataBar minLength="0" maxLength="100">
              <x14:cfvo type="num">
                <xm:f>0</xm:f>
              </x14:cfvo>
              <x14:cfvo type="num">
                <xm:f>1</xm:f>
              </x14:cfvo>
              <x14:negativeFillColor rgb="FFFF0000"/>
              <x14:axisColor rgb="FF000000"/>
            </x14:dataBar>
          </x14:cfRule>
          <xm:sqref>J175</xm:sqref>
        </x14:conditionalFormatting>
        <x14:conditionalFormatting xmlns:xm="http://schemas.microsoft.com/office/excel/2006/main">
          <x14:cfRule type="dataBar" id="{B22C9CA3-5DB9-4665-B9D4-C5AF50DA3976}">
            <x14:dataBar minLength="0" maxLength="100">
              <x14:cfvo type="num">
                <xm:f>0</xm:f>
              </x14:cfvo>
              <x14:cfvo type="num">
                <xm:f>1</xm:f>
              </x14:cfvo>
              <x14:negativeFillColor rgb="FFFF0000"/>
              <x14:axisColor rgb="FF000000"/>
            </x14:dataBar>
          </x14:cfRule>
          <xm:sqref>J179</xm:sqref>
        </x14:conditionalFormatting>
        <x14:conditionalFormatting xmlns:xm="http://schemas.microsoft.com/office/excel/2006/main">
          <x14:cfRule type="dataBar" id="{BA14D866-DD37-4ABD-AFD0-4A3A0E19D27D}">
            <x14:dataBar minLength="0" maxLength="100">
              <x14:cfvo type="num">
                <xm:f>0</xm:f>
              </x14:cfvo>
              <x14:cfvo type="num">
                <xm:f>1</xm:f>
              </x14:cfvo>
              <x14:negativeFillColor rgb="FFFF0000"/>
              <x14:axisColor rgb="FF000000"/>
            </x14:dataBar>
          </x14:cfRule>
          <xm:sqref>J182</xm:sqref>
        </x14:conditionalFormatting>
        <x14:conditionalFormatting xmlns:xm="http://schemas.microsoft.com/office/excel/2006/main">
          <x14:cfRule type="dataBar" id="{8B77E4C1-139D-4EC0-867D-C688532279B0}">
            <x14:dataBar minLength="0" maxLength="100">
              <x14:cfvo type="num">
                <xm:f>0</xm:f>
              </x14:cfvo>
              <x14:cfvo type="num">
                <xm:f>1</xm:f>
              </x14:cfvo>
              <x14:negativeFillColor rgb="FFFF0000"/>
              <x14:axisColor rgb="FF000000"/>
            </x14:dataBar>
          </x14:cfRule>
          <xm:sqref>J185</xm:sqref>
        </x14:conditionalFormatting>
        <x14:conditionalFormatting xmlns:xm="http://schemas.microsoft.com/office/excel/2006/main">
          <x14:cfRule type="dataBar" id="{4CC92A48-1705-4EB4-A5CE-E174F90889F6}">
            <x14:dataBar minLength="0" maxLength="100">
              <x14:cfvo type="num">
                <xm:f>0</xm:f>
              </x14:cfvo>
              <x14:cfvo type="num">
                <xm:f>1</xm:f>
              </x14:cfvo>
              <x14:negativeFillColor rgb="FFFF0000"/>
              <x14:axisColor rgb="FF000000"/>
            </x14:dataBar>
          </x14:cfRule>
          <xm:sqref>J188</xm:sqref>
        </x14:conditionalFormatting>
        <x14:conditionalFormatting xmlns:xm="http://schemas.microsoft.com/office/excel/2006/main">
          <x14:cfRule type="dataBar" id="{AF6ADF33-EB2D-4A10-8580-E6CD24C9E39D}">
            <x14:dataBar minLength="0" maxLength="100">
              <x14:cfvo type="num">
                <xm:f>0</xm:f>
              </x14:cfvo>
              <x14:cfvo type="num">
                <xm:f>1</xm:f>
              </x14:cfvo>
              <x14:negativeFillColor rgb="FFFF0000"/>
              <x14:axisColor rgb="FF000000"/>
            </x14:dataBar>
          </x14:cfRule>
          <xm:sqref>J191</xm:sqref>
        </x14:conditionalFormatting>
        <x14:conditionalFormatting xmlns:xm="http://schemas.microsoft.com/office/excel/2006/main">
          <x14:cfRule type="dataBar" id="{38E9D5B6-705E-4CF5-9784-3D24A4292C23}">
            <x14:dataBar minLength="0" maxLength="100">
              <x14:cfvo type="num">
                <xm:f>0</xm:f>
              </x14:cfvo>
              <x14:cfvo type="num">
                <xm:f>1</xm:f>
              </x14:cfvo>
              <x14:negativeFillColor rgb="FFFF0000"/>
              <x14:axisColor rgb="FF000000"/>
            </x14:dataBar>
          </x14:cfRule>
          <xm:sqref>J194</xm:sqref>
        </x14:conditionalFormatting>
        <x14:conditionalFormatting xmlns:xm="http://schemas.microsoft.com/office/excel/2006/main">
          <x14:cfRule type="dataBar" id="{766558D3-34B6-47F7-957F-B75DF8B90925}">
            <x14:dataBar minLength="0" maxLength="100">
              <x14:cfvo type="num">
                <xm:f>0</xm:f>
              </x14:cfvo>
              <x14:cfvo type="num">
                <xm:f>1</xm:f>
              </x14:cfvo>
              <x14:negativeFillColor rgb="FFFF0000"/>
              <x14:axisColor rgb="FF000000"/>
            </x14:dataBar>
          </x14:cfRule>
          <xm:sqref>J198</xm:sqref>
        </x14:conditionalFormatting>
        <x14:conditionalFormatting xmlns:xm="http://schemas.microsoft.com/office/excel/2006/main">
          <x14:cfRule type="dataBar" id="{24A76CA2-DCA7-40CF-9C04-7E95AB6312AB}">
            <x14:dataBar minLength="0" maxLength="100">
              <x14:cfvo type="num">
                <xm:f>0</xm:f>
              </x14:cfvo>
              <x14:cfvo type="num">
                <xm:f>1</xm:f>
              </x14:cfvo>
              <x14:negativeFillColor rgb="FFFF0000"/>
              <x14:axisColor rgb="FF000000"/>
            </x14:dataBar>
          </x14:cfRule>
          <xm:sqref>J201</xm:sqref>
        </x14:conditionalFormatting>
        <x14:conditionalFormatting xmlns:xm="http://schemas.microsoft.com/office/excel/2006/main">
          <x14:cfRule type="dataBar" id="{3E43BF13-D251-4BCF-B31D-F113906A2F34}">
            <x14:dataBar minLength="0" maxLength="100">
              <x14:cfvo type="num">
                <xm:f>0</xm:f>
              </x14:cfvo>
              <x14:cfvo type="num">
                <xm:f>1</xm:f>
              </x14:cfvo>
              <x14:negativeFillColor rgb="FFFF0000"/>
              <x14:axisColor rgb="FF000000"/>
            </x14:dataBar>
          </x14:cfRule>
          <xm:sqref>J205</xm:sqref>
        </x14:conditionalFormatting>
        <x14:conditionalFormatting xmlns:xm="http://schemas.microsoft.com/office/excel/2006/main">
          <x14:cfRule type="dataBar" id="{F670F542-201C-4F3C-A8EA-02B7BAC62422}">
            <x14:dataBar minLength="0" maxLength="100">
              <x14:cfvo type="num">
                <xm:f>0</xm:f>
              </x14:cfvo>
              <x14:cfvo type="num">
                <xm:f>1</xm:f>
              </x14:cfvo>
              <x14:negativeFillColor rgb="FFFF0000"/>
              <x14:axisColor rgb="FF000000"/>
            </x14:dataBar>
          </x14:cfRule>
          <xm:sqref>J208</xm:sqref>
        </x14:conditionalFormatting>
        <x14:conditionalFormatting xmlns:xm="http://schemas.microsoft.com/office/excel/2006/main">
          <x14:cfRule type="dataBar" id="{DB200FBB-595B-4C24-9F4E-336C84E61DEE}">
            <x14:dataBar minLength="0" maxLength="100">
              <x14:cfvo type="num">
                <xm:f>0</xm:f>
              </x14:cfvo>
              <x14:cfvo type="num">
                <xm:f>1</xm:f>
              </x14:cfvo>
              <x14:negativeFillColor rgb="FFFF0000"/>
              <x14:axisColor rgb="FF000000"/>
            </x14:dataBar>
          </x14:cfRule>
          <xm:sqref>J211</xm:sqref>
        </x14:conditionalFormatting>
        <x14:conditionalFormatting xmlns:xm="http://schemas.microsoft.com/office/excel/2006/main">
          <x14:cfRule type="dataBar" id="{F1F47792-E47D-42EE-BAFB-0D7616DD9B01}">
            <x14:dataBar minLength="0" maxLength="100">
              <x14:cfvo type="num">
                <xm:f>0</xm:f>
              </x14:cfvo>
              <x14:cfvo type="num">
                <xm:f>1</xm:f>
              </x14:cfvo>
              <x14:negativeFillColor rgb="FFFF0000"/>
              <x14:axisColor rgb="FF000000"/>
            </x14:dataBar>
          </x14:cfRule>
          <xm:sqref>J164</xm:sqref>
        </x14:conditionalFormatting>
        <x14:conditionalFormatting xmlns:xm="http://schemas.microsoft.com/office/excel/2006/main">
          <x14:cfRule type="dataBar" id="{8C5CE15B-0D46-43E3-A5D1-9474BA5CBE90}">
            <x14:dataBar minLength="0" maxLength="100">
              <x14:cfvo type="num">
                <xm:f>0</xm:f>
              </x14:cfvo>
              <x14:cfvo type="num">
                <xm:f>1</xm:f>
              </x14:cfvo>
              <x14:negativeFillColor rgb="FFFF0000"/>
              <x14:axisColor rgb="FF000000"/>
            </x14:dataBar>
          </x14:cfRule>
          <xm:sqref>J167</xm:sqref>
        </x14:conditionalFormatting>
        <x14:conditionalFormatting xmlns:xm="http://schemas.microsoft.com/office/excel/2006/main">
          <x14:cfRule type="dataBar" id="{5951D6B6-CA20-4527-B2B8-ECD4BABC4BF6}">
            <x14:dataBar minLength="0" maxLength="100">
              <x14:cfvo type="num">
                <xm:f>0</xm:f>
              </x14:cfvo>
              <x14:cfvo type="num">
                <xm:f>1</xm:f>
              </x14:cfvo>
              <x14:negativeFillColor rgb="FFFF0000"/>
              <x14:axisColor rgb="FF000000"/>
            </x14:dataBar>
          </x14:cfRule>
          <xm:sqref>J161</xm:sqref>
        </x14:conditionalFormatting>
        <x14:conditionalFormatting xmlns:xm="http://schemas.microsoft.com/office/excel/2006/main">
          <x14:cfRule type="dataBar" id="{F2083A03-A87A-4B29-8421-89AC377DD9B6}">
            <x14:dataBar minLength="0" maxLength="100">
              <x14:cfvo type="num">
                <xm:f>0</xm:f>
              </x14:cfvo>
              <x14:cfvo type="num">
                <xm:f>1</xm:f>
              </x14:cfvo>
              <x14:negativeFillColor rgb="FFFF0000"/>
              <x14:axisColor rgb="FF000000"/>
            </x14:dataBar>
          </x14:cfRule>
          <xm:sqref>J158</xm:sqref>
        </x14:conditionalFormatting>
        <x14:conditionalFormatting xmlns:xm="http://schemas.microsoft.com/office/excel/2006/main">
          <x14:cfRule type="dataBar" id="{B3756633-66B1-4C75-BD5C-FDF0609B8124}">
            <x14:dataBar minLength="0" maxLength="100">
              <x14:cfvo type="num">
                <xm:f>0</xm:f>
              </x14:cfvo>
              <x14:cfvo type="num">
                <xm:f>1</xm:f>
              </x14:cfvo>
              <x14:negativeFillColor rgb="FFFF0000"/>
              <x14:axisColor rgb="FF000000"/>
            </x14:dataBar>
          </x14:cfRule>
          <xm:sqref>J155</xm:sqref>
        </x14:conditionalFormatting>
        <x14:conditionalFormatting xmlns:xm="http://schemas.microsoft.com/office/excel/2006/main">
          <x14:cfRule type="dataBar" id="{AD124363-4273-4294-B2F4-A7E99F94888C}">
            <x14:dataBar minLength="0" maxLength="100">
              <x14:cfvo type="num">
                <xm:f>0</xm:f>
              </x14:cfvo>
              <x14:cfvo type="num">
                <xm:f>1</xm:f>
              </x14:cfvo>
              <x14:negativeFillColor rgb="FFFF0000"/>
              <x14:axisColor rgb="FF000000"/>
            </x14:dataBar>
          </x14:cfRule>
          <xm:sqref>J152</xm:sqref>
        </x14:conditionalFormatting>
        <x14:conditionalFormatting xmlns:xm="http://schemas.microsoft.com/office/excel/2006/main">
          <x14:cfRule type="dataBar" id="{83E8A628-365C-436B-8264-0A1CE6A902CF}">
            <x14:dataBar minLength="0" maxLength="100">
              <x14:cfvo type="num">
                <xm:f>0</xm:f>
              </x14:cfvo>
              <x14:cfvo type="num">
                <xm:f>1</xm:f>
              </x14:cfvo>
              <x14:negativeFillColor rgb="FFFF0000"/>
              <x14:axisColor rgb="FF000000"/>
            </x14:dataBar>
          </x14:cfRule>
          <xm:sqref>J118</xm:sqref>
        </x14:conditionalFormatting>
        <x14:conditionalFormatting xmlns:xm="http://schemas.microsoft.com/office/excel/2006/main">
          <x14:cfRule type="dataBar" id="{E484F0F0-ADA6-4BF7-A3E2-CE31D142EE4C}">
            <x14:dataBar minLength="0" maxLength="100">
              <x14:cfvo type="num">
                <xm:f>0</xm:f>
              </x14:cfvo>
              <x14:cfvo type="num">
                <xm:f>1</xm:f>
              </x14:cfvo>
              <x14:negativeFillColor rgb="FFFF0000"/>
              <x14:axisColor rgb="FF000000"/>
            </x14:dataBar>
          </x14:cfRule>
          <xm:sqref>J58</xm:sqref>
        </x14:conditionalFormatting>
        <x14:conditionalFormatting xmlns:xm="http://schemas.microsoft.com/office/excel/2006/main">
          <x14:cfRule type="dataBar" id="{78CB2F37-D5C7-411B-A1CE-0F54EC9179F8}">
            <x14:dataBar minLength="0" maxLength="100">
              <x14:cfvo type="num">
                <xm:f>0</xm:f>
              </x14:cfvo>
              <x14:cfvo type="num">
                <xm:f>1</xm:f>
              </x14:cfvo>
              <x14:negativeFillColor rgb="FFFF0000"/>
              <x14:axisColor rgb="FF000000"/>
            </x14:dataBar>
          </x14:cfRule>
          <xm:sqref>J5</xm:sqref>
        </x14:conditionalFormatting>
        <x14:conditionalFormatting xmlns:xm="http://schemas.microsoft.com/office/excel/2006/main">
          <x14:cfRule type="dataBar" id="{A082E4E3-3DFD-4BBD-B676-5062F812AB75}">
            <x14:dataBar minLength="0" maxLength="100">
              <x14:cfvo type="num">
                <xm:f>0</xm:f>
              </x14:cfvo>
              <x14:cfvo type="num">
                <xm:f>1</xm:f>
              </x14:cfvo>
              <x14:negativeFillColor rgb="FFFF0000"/>
              <x14:axisColor rgb="FF000000"/>
            </x14:dataBar>
          </x14:cfRule>
          <xm:sqref>J26</xm:sqref>
        </x14:conditionalFormatting>
        <x14:conditionalFormatting xmlns:xm="http://schemas.microsoft.com/office/excel/2006/main">
          <x14:cfRule type="dataBar" id="{B8FB0348-5F67-4670-BE45-38D9F858C5C2}">
            <x14:dataBar minLength="0" maxLength="100">
              <x14:cfvo type="num">
                <xm:f>0</xm:f>
              </x14:cfvo>
              <x14:cfvo type="num">
                <xm:f>1</xm:f>
              </x14:cfvo>
              <x14:negativeFillColor rgb="FFFF0000"/>
              <x14:axisColor rgb="FF000000"/>
            </x14:dataBar>
          </x14:cfRule>
          <xm:sqref>J48</xm:sqref>
        </x14:conditionalFormatting>
        <x14:conditionalFormatting xmlns:xm="http://schemas.microsoft.com/office/excel/2006/main">
          <x14:cfRule type="dataBar" id="{A58DF535-2C79-4E3A-A149-18FB2E0FF864}">
            <x14:dataBar minLength="0" maxLength="100">
              <x14:cfvo type="num">
                <xm:f>0</xm:f>
              </x14:cfvo>
              <x14:cfvo type="num">
                <xm:f>1</xm:f>
              </x14:cfvo>
              <x14:negativeFillColor rgb="FFFF0000"/>
              <x14:axisColor rgb="FF000000"/>
            </x14:dataBar>
          </x14:cfRule>
          <xm:sqref>J141</xm:sqref>
        </x14:conditionalFormatting>
        <x14:conditionalFormatting xmlns:xm="http://schemas.microsoft.com/office/excel/2006/main">
          <x14:cfRule type="dataBar" id="{EFD872CD-BA8D-4E1A-9077-4D42C359E7E7}">
            <x14:dataBar minLength="0" maxLength="100">
              <x14:cfvo type="num">
                <xm:f>0</xm:f>
              </x14:cfvo>
              <x14:cfvo type="num">
                <xm:f>1</xm:f>
              </x14:cfvo>
              <x14:negativeFillColor rgb="FFFF0000"/>
              <x14:axisColor rgb="FF000000"/>
            </x14:dataBar>
          </x14:cfRule>
          <xm:sqref>J169</xm:sqref>
        </x14:conditionalFormatting>
        <x14:conditionalFormatting xmlns:xm="http://schemas.microsoft.com/office/excel/2006/main">
          <x14:cfRule type="dataBar" id="{69B68F6B-CFA2-44BE-A393-98D8A73E487F}">
            <x14:dataBar minLength="0" maxLength="100">
              <x14:cfvo type="num">
                <xm:f>0</xm:f>
              </x14:cfvo>
              <x14:cfvo type="num">
                <xm:f>1</xm:f>
              </x14:cfvo>
              <x14:negativeFillColor rgb="FFFF0000"/>
              <x14:axisColor rgb="FF000000"/>
            </x14:dataBar>
          </x14:cfRule>
          <xm:sqref>J173</xm:sqref>
        </x14:conditionalFormatting>
        <x14:conditionalFormatting xmlns:xm="http://schemas.microsoft.com/office/excel/2006/main">
          <x14:cfRule type="dataBar" id="{905947AD-F07E-4690-89BA-112F8F70CD9C}">
            <x14:dataBar minLength="0" maxLength="100">
              <x14:cfvo type="num">
                <xm:f>0</xm:f>
              </x14:cfvo>
              <x14:cfvo type="num">
                <xm:f>1</xm:f>
              </x14:cfvo>
              <x14:negativeFillColor rgb="FFFF0000"/>
              <x14:axisColor rgb="FF000000"/>
            </x14:dataBar>
          </x14:cfRule>
          <xm:sqref>J177</xm:sqref>
        </x14:conditionalFormatting>
        <x14:conditionalFormatting xmlns:xm="http://schemas.microsoft.com/office/excel/2006/main">
          <x14:cfRule type="dataBar" id="{DA33F3D4-7E08-4B83-A5AF-A9DC1FF46154}">
            <x14:dataBar minLength="0" maxLength="100">
              <x14:cfvo type="num">
                <xm:f>0</xm:f>
              </x14:cfvo>
              <x14:cfvo type="num">
                <xm:f>1</xm:f>
              </x14:cfvo>
              <x14:negativeFillColor rgb="FFFF0000"/>
              <x14:axisColor rgb="FF000000"/>
            </x14:dataBar>
          </x14:cfRule>
          <xm:sqref>J196</xm:sqref>
        </x14:conditionalFormatting>
        <x14:conditionalFormatting xmlns:xm="http://schemas.microsoft.com/office/excel/2006/main">
          <x14:cfRule type="dataBar" id="{310D76C3-CAEF-49E4-A103-930EB550B1CB}">
            <x14:dataBar minLength="0" maxLength="100">
              <x14:cfvo type="num">
                <xm:f>0</xm:f>
              </x14:cfvo>
              <x14:cfvo type="num">
                <xm:f>1</xm:f>
              </x14:cfvo>
              <x14:negativeFillColor rgb="FFFF0000"/>
              <x14:axisColor rgb="FF000000"/>
            </x14:dataBar>
          </x14:cfRule>
          <xm:sqref>J203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6" baseType="variant">
      <vt:variant>
        <vt:lpstr>Hojas de cálculo</vt:lpstr>
      </vt:variant>
      <vt:variant>
        <vt:i4>1</vt:i4>
      </vt:variant>
      <vt:variant>
        <vt:lpstr>Gráficos</vt:lpstr>
      </vt:variant>
      <vt:variant>
        <vt:i4>1</vt:i4>
      </vt:variant>
      <vt:variant>
        <vt:lpstr>Rangos con nombre</vt:lpstr>
      </vt:variant>
      <vt:variant>
        <vt:i4>1</vt:i4>
      </vt:variant>
    </vt:vector>
  </HeadingPairs>
  <TitlesOfParts>
    <vt:vector size="3" baseType="lpstr">
      <vt:lpstr>NOM-027</vt:lpstr>
      <vt:lpstr>grafico </vt:lpstr>
      <vt:lpstr>'NOM-027'!Área_de_impresión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CATEHE Team</cp:lastModifiedBy>
  <dcterms:created xsi:type="dcterms:W3CDTF">2021-03-08T15:47:53Z</dcterms:created>
  <dcterms:modified xsi:type="dcterms:W3CDTF">2021-06-16T18:00:33Z</dcterms:modified>
</cp:coreProperties>
</file>